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3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4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6.xml" ContentType="application/vnd.openxmlformats-officedocument.drawing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7.xml" ContentType="application/vnd.openxmlformats-officedocument.drawing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drawings/drawing8.xml" ContentType="application/vnd.openxmlformats-officedocument.drawing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drawings/drawing9.xml" ContentType="application/vnd.openxmlformats-officedocument.drawing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charts/chart35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charts/chart36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drawings/drawing10.xml" ContentType="application/vnd.openxmlformats-officedocument.drawing+xml"/>
  <Override PartName="/xl/charts/chart37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charts/chart38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charts/chart39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charts/chart40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drawings/drawing11.xml" ContentType="application/vnd.openxmlformats-officedocument.drawing+xml"/>
  <Override PartName="/xl/charts/chart41.xml" ContentType="application/vnd.openxmlformats-officedocument.drawingml.chart+xml"/>
  <Override PartName="/xl/charts/style41.xml" ContentType="application/vnd.ms-office.chartstyle+xml"/>
  <Override PartName="/xl/charts/colors41.xml" ContentType="application/vnd.ms-office.chartcolorstyle+xml"/>
  <Override PartName="/xl/charts/chart42.xml" ContentType="application/vnd.openxmlformats-officedocument.drawingml.chart+xml"/>
  <Override PartName="/xl/charts/style42.xml" ContentType="application/vnd.ms-office.chartstyle+xml"/>
  <Override PartName="/xl/charts/colors42.xml" ContentType="application/vnd.ms-office.chartcolorstyle+xml"/>
  <Override PartName="/xl/charts/chart43.xml" ContentType="application/vnd.openxmlformats-officedocument.drawingml.chart+xml"/>
  <Override PartName="/xl/charts/style43.xml" ContentType="application/vnd.ms-office.chartstyle+xml"/>
  <Override PartName="/xl/charts/colors43.xml" ContentType="application/vnd.ms-office.chartcolorstyle+xml"/>
  <Override PartName="/xl/charts/chart44.xml" ContentType="application/vnd.openxmlformats-officedocument.drawingml.chart+xml"/>
  <Override PartName="/xl/charts/style44.xml" ContentType="application/vnd.ms-office.chartstyle+xml"/>
  <Override PartName="/xl/charts/colors44.xml" ContentType="application/vnd.ms-office.chartcolorstyle+xml"/>
  <Override PartName="/xl/drawings/drawing12.xml" ContentType="application/vnd.openxmlformats-officedocument.drawing+xml"/>
  <Override PartName="/xl/charts/chart45.xml" ContentType="application/vnd.openxmlformats-officedocument.drawingml.chart+xml"/>
  <Override PartName="/xl/charts/style45.xml" ContentType="application/vnd.ms-office.chartstyle+xml"/>
  <Override PartName="/xl/charts/colors45.xml" ContentType="application/vnd.ms-office.chartcolorstyle+xml"/>
  <Override PartName="/xl/charts/chart46.xml" ContentType="application/vnd.openxmlformats-officedocument.drawingml.chart+xml"/>
  <Override PartName="/xl/charts/style46.xml" ContentType="application/vnd.ms-office.chartstyle+xml"/>
  <Override PartName="/xl/charts/colors46.xml" ContentType="application/vnd.ms-office.chartcolorstyle+xml"/>
  <Override PartName="/xl/charts/chart47.xml" ContentType="application/vnd.openxmlformats-officedocument.drawingml.chart+xml"/>
  <Override PartName="/xl/charts/style47.xml" ContentType="application/vnd.ms-office.chartstyle+xml"/>
  <Override PartName="/xl/charts/colors47.xml" ContentType="application/vnd.ms-office.chartcolorstyle+xml"/>
  <Override PartName="/xl/charts/chart48.xml" ContentType="application/vnd.openxmlformats-officedocument.drawingml.chart+xml"/>
  <Override PartName="/xl/charts/style48.xml" ContentType="application/vnd.ms-office.chartstyle+xml"/>
  <Override PartName="/xl/charts/colors48.xml" ContentType="application/vnd.ms-office.chartcolorstyle+xml"/>
  <Override PartName="/xl/drawings/drawing13.xml" ContentType="application/vnd.openxmlformats-officedocument.drawing+xml"/>
  <Override PartName="/xl/charts/chart49.xml" ContentType="application/vnd.openxmlformats-officedocument.drawingml.chart+xml"/>
  <Override PartName="/xl/charts/style49.xml" ContentType="application/vnd.ms-office.chartstyle+xml"/>
  <Override PartName="/xl/charts/colors49.xml" ContentType="application/vnd.ms-office.chartcolorstyle+xml"/>
  <Override PartName="/xl/charts/chart50.xml" ContentType="application/vnd.openxmlformats-officedocument.drawingml.chart+xml"/>
  <Override PartName="/xl/charts/style50.xml" ContentType="application/vnd.ms-office.chartstyle+xml"/>
  <Override PartName="/xl/charts/colors50.xml" ContentType="application/vnd.ms-office.chartcolorstyle+xml"/>
  <Override PartName="/xl/charts/chart51.xml" ContentType="application/vnd.openxmlformats-officedocument.drawingml.chart+xml"/>
  <Override PartName="/xl/charts/style51.xml" ContentType="application/vnd.ms-office.chartstyle+xml"/>
  <Override PartName="/xl/charts/colors51.xml" ContentType="application/vnd.ms-office.chartcolorstyle+xml"/>
  <Override PartName="/xl/charts/chart52.xml" ContentType="application/vnd.openxmlformats-officedocument.drawingml.chart+xml"/>
  <Override PartName="/xl/charts/style52.xml" ContentType="application/vnd.ms-office.chartstyle+xml"/>
  <Override PartName="/xl/charts/colors52.xml" ContentType="application/vnd.ms-office.chartcolorstyle+xml"/>
  <Override PartName="/xl/drawings/drawing14.xml" ContentType="application/vnd.openxmlformats-officedocument.drawing+xml"/>
  <Override PartName="/xl/charts/chart53.xml" ContentType="application/vnd.openxmlformats-officedocument.drawingml.chart+xml"/>
  <Override PartName="/xl/charts/style53.xml" ContentType="application/vnd.ms-office.chartstyle+xml"/>
  <Override PartName="/xl/charts/colors53.xml" ContentType="application/vnd.ms-office.chartcolorstyle+xml"/>
  <Override PartName="/xl/charts/chart54.xml" ContentType="application/vnd.openxmlformats-officedocument.drawingml.chart+xml"/>
  <Override PartName="/xl/charts/style54.xml" ContentType="application/vnd.ms-office.chartstyle+xml"/>
  <Override PartName="/xl/charts/colors54.xml" ContentType="application/vnd.ms-office.chartcolorstyle+xml"/>
  <Override PartName="/xl/charts/chart55.xml" ContentType="application/vnd.openxmlformats-officedocument.drawingml.chart+xml"/>
  <Override PartName="/xl/charts/style55.xml" ContentType="application/vnd.ms-office.chartstyle+xml"/>
  <Override PartName="/xl/charts/colors55.xml" ContentType="application/vnd.ms-office.chartcolorstyle+xml"/>
  <Override PartName="/xl/charts/chart56.xml" ContentType="application/vnd.openxmlformats-officedocument.drawingml.chart+xml"/>
  <Override PartName="/xl/charts/style56.xml" ContentType="application/vnd.ms-office.chartstyle+xml"/>
  <Override PartName="/xl/charts/colors56.xml" ContentType="application/vnd.ms-office.chartcolorstyle+xml"/>
  <Override PartName="/xl/drawings/drawing15.xml" ContentType="application/vnd.openxmlformats-officedocument.drawing+xml"/>
  <Override PartName="/xl/charts/chart57.xml" ContentType="application/vnd.openxmlformats-officedocument.drawingml.chart+xml"/>
  <Override PartName="/xl/charts/style57.xml" ContentType="application/vnd.ms-office.chartstyle+xml"/>
  <Override PartName="/xl/charts/colors57.xml" ContentType="application/vnd.ms-office.chartcolorstyle+xml"/>
  <Override PartName="/xl/charts/chart58.xml" ContentType="application/vnd.openxmlformats-officedocument.drawingml.chart+xml"/>
  <Override PartName="/xl/charts/style58.xml" ContentType="application/vnd.ms-office.chartstyle+xml"/>
  <Override PartName="/xl/charts/colors58.xml" ContentType="application/vnd.ms-office.chartcolorstyle+xml"/>
  <Override PartName="/xl/charts/chart59.xml" ContentType="application/vnd.openxmlformats-officedocument.drawingml.chart+xml"/>
  <Override PartName="/xl/charts/style59.xml" ContentType="application/vnd.ms-office.chartstyle+xml"/>
  <Override PartName="/xl/charts/colors59.xml" ContentType="application/vnd.ms-office.chartcolorstyle+xml"/>
  <Override PartName="/xl/charts/chart60.xml" ContentType="application/vnd.openxmlformats-officedocument.drawingml.chart+xml"/>
  <Override PartName="/xl/charts/style60.xml" ContentType="application/vnd.ms-office.chartstyle+xml"/>
  <Override PartName="/xl/charts/colors60.xml" ContentType="application/vnd.ms-office.chartcolorstyle+xml"/>
  <Override PartName="/xl/drawings/drawing16.xml" ContentType="application/vnd.openxmlformats-officedocument.drawing+xml"/>
  <Override PartName="/xl/charts/chart61.xml" ContentType="application/vnd.openxmlformats-officedocument.drawingml.chart+xml"/>
  <Override PartName="/xl/charts/style61.xml" ContentType="application/vnd.ms-office.chartstyle+xml"/>
  <Override PartName="/xl/charts/colors61.xml" ContentType="application/vnd.ms-office.chartcolorstyle+xml"/>
  <Override PartName="/xl/charts/chart62.xml" ContentType="application/vnd.openxmlformats-officedocument.drawingml.chart+xml"/>
  <Override PartName="/xl/charts/style62.xml" ContentType="application/vnd.ms-office.chartstyle+xml"/>
  <Override PartName="/xl/charts/colors62.xml" ContentType="application/vnd.ms-office.chartcolorstyle+xml"/>
  <Override PartName="/xl/charts/chart63.xml" ContentType="application/vnd.openxmlformats-officedocument.drawingml.chart+xml"/>
  <Override PartName="/xl/charts/style63.xml" ContentType="application/vnd.ms-office.chartstyle+xml"/>
  <Override PartName="/xl/charts/colors63.xml" ContentType="application/vnd.ms-office.chartcolorstyle+xml"/>
  <Override PartName="/xl/drawings/drawing17.xml" ContentType="application/vnd.openxmlformats-officedocument.drawing+xml"/>
  <Override PartName="/xl/charts/chart64.xml" ContentType="application/vnd.openxmlformats-officedocument.drawingml.chart+xml"/>
  <Override PartName="/xl/charts/style64.xml" ContentType="application/vnd.ms-office.chartstyle+xml"/>
  <Override PartName="/xl/charts/colors64.xml" ContentType="application/vnd.ms-office.chartcolorstyle+xml"/>
  <Override PartName="/xl/charts/chart65.xml" ContentType="application/vnd.openxmlformats-officedocument.drawingml.chart+xml"/>
  <Override PartName="/xl/charts/style65.xml" ContentType="application/vnd.ms-office.chartstyle+xml"/>
  <Override PartName="/xl/charts/colors65.xml" ContentType="application/vnd.ms-office.chartcolorstyle+xml"/>
  <Override PartName="/xl/charts/chart66.xml" ContentType="application/vnd.openxmlformats-officedocument.drawingml.chart+xml"/>
  <Override PartName="/xl/charts/style66.xml" ContentType="application/vnd.ms-office.chartstyle+xml"/>
  <Override PartName="/xl/charts/colors66.xml" ContentType="application/vnd.ms-office.chartcolorstyle+xml"/>
  <Override PartName="/xl/drawings/drawing18.xml" ContentType="application/vnd.openxmlformats-officedocument.drawing+xml"/>
  <Override PartName="/xl/charts/chart67.xml" ContentType="application/vnd.openxmlformats-officedocument.drawingml.chart+xml"/>
  <Override PartName="/xl/charts/style67.xml" ContentType="application/vnd.ms-office.chartstyle+xml"/>
  <Override PartName="/xl/charts/colors67.xml" ContentType="application/vnd.ms-office.chartcolorstyle+xml"/>
  <Override PartName="/xl/charts/chart68.xml" ContentType="application/vnd.openxmlformats-officedocument.drawingml.chart+xml"/>
  <Override PartName="/xl/charts/style68.xml" ContentType="application/vnd.ms-office.chartstyle+xml"/>
  <Override PartName="/xl/charts/colors68.xml" ContentType="application/vnd.ms-office.chartcolorstyle+xml"/>
  <Override PartName="/xl/charts/chart69.xml" ContentType="application/vnd.openxmlformats-officedocument.drawingml.chart+xml"/>
  <Override PartName="/xl/charts/style69.xml" ContentType="application/vnd.ms-office.chartstyle+xml"/>
  <Override PartName="/xl/charts/colors69.xml" ContentType="application/vnd.ms-office.chartcolorstyle+xml"/>
  <Override PartName="/xl/charts/chart70.xml" ContentType="application/vnd.openxmlformats-officedocument.drawingml.chart+xml"/>
  <Override PartName="/xl/charts/style70.xml" ContentType="application/vnd.ms-office.chartstyle+xml"/>
  <Override PartName="/xl/charts/colors70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C:\Users\michaelg\Documents\tmp\metno\projects\OSPAR\2022_reporting\"/>
    </mc:Choice>
  </mc:AlternateContent>
  <xr:revisionPtr revIDLastSave="0" documentId="13_ncr:1_{864BDB87-8A21-4A06-A29B-8FB46C193C49}" xr6:coauthVersionLast="47" xr6:coauthVersionMax="47" xr10:uidLastSave="{00000000-0000-0000-0000-000000000000}"/>
  <bookViews>
    <workbookView xWindow="-110" yWindow="-110" windowWidth="19420" windowHeight="11020" tabRatio="840" xr2:uid="{00000000-000D-0000-FFFF-FFFF00000000}"/>
  </bookViews>
  <sheets>
    <sheet name="NOx-CEIP 2022" sheetId="36" r:id="rId1"/>
    <sheet name="NH3-CEIP 2022" sheetId="37" r:id="rId2"/>
    <sheet name="BELGIUM" sheetId="38" r:id="rId3"/>
    <sheet name="DENMARK" sheetId="1" r:id="rId4"/>
    <sheet name="FINLAND" sheetId="21" r:id="rId5"/>
    <sheet name="FRANCE" sheetId="20" r:id="rId6"/>
    <sheet name="GERMANY" sheetId="22" r:id="rId7"/>
    <sheet name="ICELAND" sheetId="23" r:id="rId8"/>
    <sheet name="IRELAND" sheetId="24" r:id="rId9"/>
    <sheet name="LUXEMBOURG" sheetId="25" r:id="rId10"/>
    <sheet name="NETHERLANDS" sheetId="26" r:id="rId11"/>
    <sheet name="NORWAY" sheetId="39" r:id="rId12"/>
    <sheet name="PORTUGAL" sheetId="40" r:id="rId13"/>
    <sheet name="SPAIN" sheetId="41" r:id="rId14"/>
    <sheet name="SWITZERLAND" sheetId="44" r:id="rId15"/>
    <sheet name="SWEDEN" sheetId="27" r:id="rId16"/>
    <sheet name="UNITED KINGDOM" sheetId="43" r:id="rId17"/>
    <sheet name="NORTH SEA" sheetId="29" r:id="rId18"/>
    <sheet name="NE ATLANTIC" sheetId="28" r:id="rId19"/>
    <sheet name="OTHER" sheetId="31" r:id="rId20"/>
    <sheet name="TABLES" sheetId="14" r:id="rId21"/>
  </sheets>
  <definedNames>
    <definedName name="national_trends_NH3_1990_2019" localSheetId="1">'NH3-CEIP 2022'!$A$7:$AE$66</definedName>
    <definedName name="national_trends_NOx_1990_2019" localSheetId="0">'NOx-CEIP 2022'!$A$7:$AE$66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E71" i="14" l="1"/>
  <c r="BD71" i="14"/>
  <c r="BC71" i="14"/>
  <c r="BB71" i="14"/>
  <c r="BA71" i="14"/>
  <c r="AZ71" i="14"/>
  <c r="AY71" i="14"/>
  <c r="AX71" i="14"/>
  <c r="AW71" i="14"/>
  <c r="AV71" i="14"/>
  <c r="AU71" i="14"/>
  <c r="AT71" i="14"/>
  <c r="AS71" i="14"/>
  <c r="AR71" i="14"/>
  <c r="AQ71" i="14"/>
  <c r="AP71" i="14"/>
  <c r="AO71" i="14"/>
  <c r="AN71" i="14"/>
  <c r="AM71" i="14"/>
  <c r="AL71" i="14"/>
  <c r="AK71" i="14"/>
  <c r="AJ71" i="14"/>
  <c r="AI71" i="14"/>
  <c r="AH71" i="14"/>
  <c r="AG71" i="14"/>
  <c r="AF71" i="14"/>
  <c r="AE71" i="14"/>
  <c r="AD71" i="14"/>
  <c r="AC71" i="14"/>
  <c r="AB71" i="14"/>
  <c r="AA71" i="14"/>
  <c r="Z71" i="14"/>
  <c r="Y71" i="14"/>
  <c r="BE70" i="14"/>
  <c r="BD70" i="14"/>
  <c r="BC70" i="14"/>
  <c r="BB70" i="14"/>
  <c r="BA70" i="14"/>
  <c r="AZ70" i="14"/>
  <c r="AY70" i="14"/>
  <c r="AX70" i="14"/>
  <c r="AW70" i="14"/>
  <c r="AV70" i="14"/>
  <c r="AU70" i="14"/>
  <c r="AT70" i="14"/>
  <c r="AS70" i="14"/>
  <c r="AR70" i="14"/>
  <c r="AQ70" i="14"/>
  <c r="AP70" i="14"/>
  <c r="AO70" i="14"/>
  <c r="AN70" i="14"/>
  <c r="AM70" i="14"/>
  <c r="AL70" i="14"/>
  <c r="AK70" i="14"/>
  <c r="AJ70" i="14"/>
  <c r="AI70" i="14"/>
  <c r="AH70" i="14"/>
  <c r="AG70" i="14"/>
  <c r="AF70" i="14"/>
  <c r="AE70" i="14"/>
  <c r="AD70" i="14"/>
  <c r="AC70" i="14"/>
  <c r="AB70" i="14"/>
  <c r="AA70" i="14"/>
  <c r="Z70" i="14"/>
  <c r="Y70" i="14"/>
  <c r="BE69" i="14"/>
  <c r="BD69" i="14"/>
  <c r="BC69" i="14"/>
  <c r="BB69" i="14"/>
  <c r="BA69" i="14"/>
  <c r="AZ69" i="14"/>
  <c r="AY69" i="14"/>
  <c r="AX69" i="14"/>
  <c r="AW69" i="14"/>
  <c r="AV69" i="14"/>
  <c r="AU69" i="14"/>
  <c r="AT69" i="14"/>
  <c r="AS69" i="14"/>
  <c r="AR69" i="14"/>
  <c r="AQ69" i="14"/>
  <c r="AP69" i="14"/>
  <c r="AO69" i="14"/>
  <c r="AN69" i="14"/>
  <c r="AM69" i="14"/>
  <c r="AL69" i="14"/>
  <c r="AK69" i="14"/>
  <c r="AJ69" i="14"/>
  <c r="AI69" i="14"/>
  <c r="AH69" i="14"/>
  <c r="AG69" i="14"/>
  <c r="AF69" i="14"/>
  <c r="AE69" i="14"/>
  <c r="AD69" i="14"/>
  <c r="AC69" i="14"/>
  <c r="AB69" i="14"/>
  <c r="AA69" i="14"/>
  <c r="Z69" i="14"/>
  <c r="Y69" i="14"/>
  <c r="BE67" i="14"/>
  <c r="BD67" i="14"/>
  <c r="BC67" i="14"/>
  <c r="BB67" i="14"/>
  <c r="BA67" i="14"/>
  <c r="AZ67" i="14"/>
  <c r="AY67" i="14"/>
  <c r="AX67" i="14"/>
  <c r="AW67" i="14"/>
  <c r="AV67" i="14"/>
  <c r="AU67" i="14"/>
  <c r="AT67" i="14"/>
  <c r="AS67" i="14"/>
  <c r="AR67" i="14"/>
  <c r="AQ67" i="14"/>
  <c r="AP67" i="14"/>
  <c r="AO67" i="14"/>
  <c r="AN67" i="14"/>
  <c r="AM67" i="14"/>
  <c r="AL67" i="14"/>
  <c r="AK67" i="14"/>
  <c r="AJ67" i="14"/>
  <c r="AI67" i="14"/>
  <c r="AH67" i="14"/>
  <c r="AG67" i="14"/>
  <c r="AF67" i="14"/>
  <c r="AE67" i="14"/>
  <c r="AD67" i="14"/>
  <c r="AC67" i="14"/>
  <c r="AB67" i="14"/>
  <c r="AA67" i="14"/>
  <c r="Z67" i="14"/>
  <c r="Y67" i="14"/>
  <c r="BE66" i="14"/>
  <c r="BD66" i="14"/>
  <c r="BC66" i="14"/>
  <c r="BB66" i="14"/>
  <c r="BA66" i="14"/>
  <c r="AZ66" i="14"/>
  <c r="AY66" i="14"/>
  <c r="AX66" i="14"/>
  <c r="AW66" i="14"/>
  <c r="AV66" i="14"/>
  <c r="AU66" i="14"/>
  <c r="AT66" i="14"/>
  <c r="AS66" i="14"/>
  <c r="AR66" i="14"/>
  <c r="AQ66" i="14"/>
  <c r="AP66" i="14"/>
  <c r="AO66" i="14"/>
  <c r="AN66" i="14"/>
  <c r="AM66" i="14"/>
  <c r="AL66" i="14"/>
  <c r="AK66" i="14"/>
  <c r="AJ66" i="14"/>
  <c r="AI66" i="14"/>
  <c r="AH66" i="14"/>
  <c r="AG66" i="14"/>
  <c r="AF66" i="14"/>
  <c r="AE66" i="14"/>
  <c r="AD66" i="14"/>
  <c r="AC66" i="14"/>
  <c r="AB66" i="14"/>
  <c r="AA66" i="14"/>
  <c r="Z66" i="14"/>
  <c r="Y66" i="14"/>
  <c r="BE65" i="14"/>
  <c r="BD65" i="14"/>
  <c r="BC65" i="14"/>
  <c r="BB65" i="14"/>
  <c r="BA65" i="14"/>
  <c r="AZ65" i="14"/>
  <c r="AY65" i="14"/>
  <c r="AX65" i="14"/>
  <c r="AW65" i="14"/>
  <c r="AV65" i="14"/>
  <c r="AU65" i="14"/>
  <c r="AT65" i="14"/>
  <c r="AS65" i="14"/>
  <c r="AR65" i="14"/>
  <c r="AQ65" i="14"/>
  <c r="AP65" i="14"/>
  <c r="AO65" i="14"/>
  <c r="AN65" i="14"/>
  <c r="AM65" i="14"/>
  <c r="AL65" i="14"/>
  <c r="AK65" i="14"/>
  <c r="AJ65" i="14"/>
  <c r="AI65" i="14"/>
  <c r="AH65" i="14"/>
  <c r="AG65" i="14"/>
  <c r="AF65" i="14"/>
  <c r="AE65" i="14"/>
  <c r="AD65" i="14"/>
  <c r="AC65" i="14"/>
  <c r="AB65" i="14"/>
  <c r="AA65" i="14"/>
  <c r="Z65" i="14"/>
  <c r="Y65" i="14"/>
  <c r="BE64" i="14"/>
  <c r="BD64" i="14"/>
  <c r="BC64" i="14"/>
  <c r="BB64" i="14"/>
  <c r="BA64" i="14"/>
  <c r="AZ64" i="14"/>
  <c r="AY64" i="14"/>
  <c r="AX64" i="14"/>
  <c r="AW64" i="14"/>
  <c r="AV64" i="14"/>
  <c r="AU64" i="14"/>
  <c r="AT64" i="14"/>
  <c r="AS64" i="14"/>
  <c r="AR64" i="14"/>
  <c r="AQ64" i="14"/>
  <c r="AP64" i="14"/>
  <c r="AO64" i="14"/>
  <c r="AN64" i="14"/>
  <c r="AM64" i="14"/>
  <c r="AL64" i="14"/>
  <c r="AK64" i="14"/>
  <c r="AJ64" i="14"/>
  <c r="AI64" i="14"/>
  <c r="AH64" i="14"/>
  <c r="AG64" i="14"/>
  <c r="AF64" i="14"/>
  <c r="AE64" i="14"/>
  <c r="AD64" i="14"/>
  <c r="AC64" i="14"/>
  <c r="AB64" i="14"/>
  <c r="AA64" i="14"/>
  <c r="Z64" i="14"/>
  <c r="Y64" i="14"/>
  <c r="BE63" i="14"/>
  <c r="BD63" i="14"/>
  <c r="BC63" i="14"/>
  <c r="BB63" i="14"/>
  <c r="BA63" i="14"/>
  <c r="AZ63" i="14"/>
  <c r="AY63" i="14"/>
  <c r="AX63" i="14"/>
  <c r="AW63" i="14"/>
  <c r="AV63" i="14"/>
  <c r="AU63" i="14"/>
  <c r="AT63" i="14"/>
  <c r="AS63" i="14"/>
  <c r="AR63" i="14"/>
  <c r="AQ63" i="14"/>
  <c r="AP63" i="14"/>
  <c r="AO63" i="14"/>
  <c r="AN63" i="14"/>
  <c r="AM63" i="14"/>
  <c r="AL63" i="14"/>
  <c r="AK63" i="14"/>
  <c r="AJ63" i="14"/>
  <c r="AI63" i="14"/>
  <c r="AH63" i="14"/>
  <c r="AG63" i="14"/>
  <c r="AF63" i="14"/>
  <c r="AE63" i="14"/>
  <c r="AD63" i="14"/>
  <c r="AC63" i="14"/>
  <c r="AB63" i="14"/>
  <c r="AA63" i="14"/>
  <c r="Z63" i="14"/>
  <c r="Y63" i="14"/>
  <c r="BE62" i="14"/>
  <c r="BD62" i="14"/>
  <c r="BC62" i="14"/>
  <c r="BB62" i="14"/>
  <c r="BA62" i="14"/>
  <c r="AZ62" i="14"/>
  <c r="AY62" i="14"/>
  <c r="AX62" i="14"/>
  <c r="AW62" i="14"/>
  <c r="AV62" i="14"/>
  <c r="AU62" i="14"/>
  <c r="AT62" i="14"/>
  <c r="AS62" i="14"/>
  <c r="AR62" i="14"/>
  <c r="AQ62" i="14"/>
  <c r="AP62" i="14"/>
  <c r="AO62" i="14"/>
  <c r="AN62" i="14"/>
  <c r="AM62" i="14"/>
  <c r="AL62" i="14"/>
  <c r="AK62" i="14"/>
  <c r="AJ62" i="14"/>
  <c r="AI62" i="14"/>
  <c r="AH62" i="14"/>
  <c r="AG62" i="14"/>
  <c r="AF62" i="14"/>
  <c r="AE62" i="14"/>
  <c r="AD62" i="14"/>
  <c r="AC62" i="14"/>
  <c r="AB62" i="14"/>
  <c r="AA62" i="14"/>
  <c r="Z62" i="14"/>
  <c r="Y62" i="14"/>
  <c r="BE61" i="14"/>
  <c r="BD61" i="14"/>
  <c r="BC61" i="14"/>
  <c r="BB61" i="14"/>
  <c r="BA61" i="14"/>
  <c r="AZ61" i="14"/>
  <c r="AY61" i="14"/>
  <c r="AX61" i="14"/>
  <c r="AW61" i="14"/>
  <c r="AV61" i="14"/>
  <c r="AU61" i="14"/>
  <c r="AT61" i="14"/>
  <c r="AS61" i="14"/>
  <c r="AR61" i="14"/>
  <c r="AQ61" i="14"/>
  <c r="AP61" i="14"/>
  <c r="AO61" i="14"/>
  <c r="AN61" i="14"/>
  <c r="AM61" i="14"/>
  <c r="AL61" i="14"/>
  <c r="AK61" i="14"/>
  <c r="AJ61" i="14"/>
  <c r="AI61" i="14"/>
  <c r="AH61" i="14"/>
  <c r="AG61" i="14"/>
  <c r="AF61" i="14"/>
  <c r="AE61" i="14"/>
  <c r="AD61" i="14"/>
  <c r="AC61" i="14"/>
  <c r="AB61" i="14"/>
  <c r="AA61" i="14"/>
  <c r="Z61" i="14"/>
  <c r="Y61" i="14"/>
  <c r="BE60" i="14"/>
  <c r="BD60" i="14"/>
  <c r="BC60" i="14"/>
  <c r="BB60" i="14"/>
  <c r="BA60" i="14"/>
  <c r="BA68" i="14" s="1"/>
  <c r="AZ60" i="14"/>
  <c r="AY60" i="14"/>
  <c r="AX60" i="14"/>
  <c r="AW60" i="14"/>
  <c r="AV60" i="14"/>
  <c r="AU60" i="14"/>
  <c r="AT60" i="14"/>
  <c r="AS60" i="14"/>
  <c r="AS68" i="14" s="1"/>
  <c r="AR60" i="14"/>
  <c r="AQ60" i="14"/>
  <c r="AP60" i="14"/>
  <c r="AO60" i="14"/>
  <c r="AN60" i="14"/>
  <c r="AM60" i="14"/>
  <c r="AL60" i="14"/>
  <c r="AK60" i="14"/>
  <c r="AK68" i="14" s="1"/>
  <c r="AJ60" i="14"/>
  <c r="AI60" i="14"/>
  <c r="AH60" i="14"/>
  <c r="AG60" i="14"/>
  <c r="AF60" i="14"/>
  <c r="AE60" i="14"/>
  <c r="AD60" i="14"/>
  <c r="AC60" i="14"/>
  <c r="AC68" i="14" s="1"/>
  <c r="AB60" i="14"/>
  <c r="AA60" i="14"/>
  <c r="Z60" i="14"/>
  <c r="Y60" i="14"/>
  <c r="BE59" i="14"/>
  <c r="BD59" i="14"/>
  <c r="BC59" i="14"/>
  <c r="BB59" i="14"/>
  <c r="BA59" i="14"/>
  <c r="AZ59" i="14"/>
  <c r="AY59" i="14"/>
  <c r="AX59" i="14"/>
  <c r="AW59" i="14"/>
  <c r="AV59" i="14"/>
  <c r="AU59" i="14"/>
  <c r="AT59" i="14"/>
  <c r="AS59" i="14"/>
  <c r="AR59" i="14"/>
  <c r="AQ59" i="14"/>
  <c r="AP59" i="14"/>
  <c r="AO59" i="14"/>
  <c r="AN59" i="14"/>
  <c r="AM59" i="14"/>
  <c r="AL59" i="14"/>
  <c r="AK59" i="14"/>
  <c r="AJ59" i="14"/>
  <c r="AI59" i="14"/>
  <c r="AH59" i="14"/>
  <c r="AG59" i="14"/>
  <c r="AF59" i="14"/>
  <c r="AE59" i="14"/>
  <c r="AD59" i="14"/>
  <c r="AC59" i="14"/>
  <c r="AB59" i="14"/>
  <c r="AA59" i="14"/>
  <c r="Z59" i="14"/>
  <c r="Y59" i="14"/>
  <c r="BE58" i="14"/>
  <c r="BD58" i="14"/>
  <c r="BC58" i="14"/>
  <c r="BB58" i="14"/>
  <c r="BA58" i="14"/>
  <c r="AZ58" i="14"/>
  <c r="AY58" i="14"/>
  <c r="AX58" i="14"/>
  <c r="AW58" i="14"/>
  <c r="AV58" i="14"/>
  <c r="AU58" i="14"/>
  <c r="AT58" i="14"/>
  <c r="AS58" i="14"/>
  <c r="AR58" i="14"/>
  <c r="AQ58" i="14"/>
  <c r="AP58" i="14"/>
  <c r="AO58" i="14"/>
  <c r="AN58" i="14"/>
  <c r="AM58" i="14"/>
  <c r="AL58" i="14"/>
  <c r="AK58" i="14"/>
  <c r="AJ58" i="14"/>
  <c r="AI58" i="14"/>
  <c r="AH58" i="14"/>
  <c r="AG58" i="14"/>
  <c r="AF58" i="14"/>
  <c r="AE58" i="14"/>
  <c r="AD58" i="14"/>
  <c r="AC58" i="14"/>
  <c r="AB58" i="14"/>
  <c r="AA58" i="14"/>
  <c r="Z58" i="14"/>
  <c r="Y58" i="14"/>
  <c r="BE57" i="14"/>
  <c r="BD57" i="14"/>
  <c r="BC57" i="14"/>
  <c r="BB57" i="14"/>
  <c r="BA57" i="14"/>
  <c r="AZ57" i="14"/>
  <c r="AY57" i="14"/>
  <c r="AX57" i="14"/>
  <c r="AW57" i="14"/>
  <c r="AV57" i="14"/>
  <c r="AU57" i="14"/>
  <c r="AT57" i="14"/>
  <c r="AS57" i="14"/>
  <c r="AR57" i="14"/>
  <c r="AQ57" i="14"/>
  <c r="AP57" i="14"/>
  <c r="AO57" i="14"/>
  <c r="AN57" i="14"/>
  <c r="AM57" i="14"/>
  <c r="AL57" i="14"/>
  <c r="AK57" i="14"/>
  <c r="AJ57" i="14"/>
  <c r="AI57" i="14"/>
  <c r="AH57" i="14"/>
  <c r="AG57" i="14"/>
  <c r="AF57" i="14"/>
  <c r="AE57" i="14"/>
  <c r="AD57" i="14"/>
  <c r="AC57" i="14"/>
  <c r="AB57" i="14"/>
  <c r="AA57" i="14"/>
  <c r="Z57" i="14"/>
  <c r="Y57" i="14"/>
  <c r="BE56" i="14"/>
  <c r="BD56" i="14"/>
  <c r="BC56" i="14"/>
  <c r="BB56" i="14"/>
  <c r="BA56" i="14"/>
  <c r="AZ56" i="14"/>
  <c r="AY56" i="14"/>
  <c r="AX56" i="14"/>
  <c r="AW56" i="14"/>
  <c r="AV56" i="14"/>
  <c r="AU56" i="14"/>
  <c r="AT56" i="14"/>
  <c r="AS56" i="14"/>
  <c r="AR56" i="14"/>
  <c r="AQ56" i="14"/>
  <c r="AP56" i="14"/>
  <c r="AO56" i="14"/>
  <c r="AN56" i="14"/>
  <c r="AM56" i="14"/>
  <c r="AL56" i="14"/>
  <c r="AK56" i="14"/>
  <c r="AJ56" i="14"/>
  <c r="AI56" i="14"/>
  <c r="AH56" i="14"/>
  <c r="AG56" i="14"/>
  <c r="AF56" i="14"/>
  <c r="AE56" i="14"/>
  <c r="AD56" i="14"/>
  <c r="AC56" i="14"/>
  <c r="AB56" i="14"/>
  <c r="AA56" i="14"/>
  <c r="Z56" i="14"/>
  <c r="Y56" i="14"/>
  <c r="BE55" i="14"/>
  <c r="BD55" i="14"/>
  <c r="BC55" i="14"/>
  <c r="BB55" i="14"/>
  <c r="BA55" i="14"/>
  <c r="AZ55" i="14"/>
  <c r="AY55" i="14"/>
  <c r="AX55" i="14"/>
  <c r="AW55" i="14"/>
  <c r="AV55" i="14"/>
  <c r="AU55" i="14"/>
  <c r="AT55" i="14"/>
  <c r="AS55" i="14"/>
  <c r="AR55" i="14"/>
  <c r="AQ55" i="14"/>
  <c r="AP55" i="14"/>
  <c r="AO55" i="14"/>
  <c r="AN55" i="14"/>
  <c r="AM55" i="14"/>
  <c r="AL55" i="14"/>
  <c r="AK55" i="14"/>
  <c r="AJ55" i="14"/>
  <c r="AI55" i="14"/>
  <c r="AH55" i="14"/>
  <c r="AG55" i="14"/>
  <c r="AF55" i="14"/>
  <c r="AE55" i="14"/>
  <c r="AD55" i="14"/>
  <c r="AC55" i="14"/>
  <c r="AB55" i="14"/>
  <c r="AA55" i="14"/>
  <c r="Z55" i="14"/>
  <c r="Y55" i="14"/>
  <c r="BE54" i="14"/>
  <c r="BD54" i="14"/>
  <c r="BC54" i="14"/>
  <c r="BB54" i="14"/>
  <c r="BA54" i="14"/>
  <c r="AZ54" i="14"/>
  <c r="AY54" i="14"/>
  <c r="AX54" i="14"/>
  <c r="AW54" i="14"/>
  <c r="AV54" i="14"/>
  <c r="AU54" i="14"/>
  <c r="AT54" i="14"/>
  <c r="AS54" i="14"/>
  <c r="AR54" i="14"/>
  <c r="AQ54" i="14"/>
  <c r="AP54" i="14"/>
  <c r="AO54" i="14"/>
  <c r="AN54" i="14"/>
  <c r="AM54" i="14"/>
  <c r="AL54" i="14"/>
  <c r="AK54" i="14"/>
  <c r="AJ54" i="14"/>
  <c r="AI54" i="14"/>
  <c r="AH54" i="14"/>
  <c r="AG54" i="14"/>
  <c r="AF54" i="14"/>
  <c r="AE54" i="14"/>
  <c r="AD54" i="14"/>
  <c r="AC54" i="14"/>
  <c r="AB54" i="14"/>
  <c r="AA54" i="14"/>
  <c r="Z54" i="14"/>
  <c r="Y54" i="14"/>
  <c r="BE53" i="14"/>
  <c r="BE68" i="14" s="1"/>
  <c r="BD53" i="14"/>
  <c r="BD68" i="14" s="1"/>
  <c r="BC53" i="14"/>
  <c r="BC68" i="14" s="1"/>
  <c r="BB53" i="14"/>
  <c r="BB68" i="14" s="1"/>
  <c r="BA53" i="14"/>
  <c r="AZ53" i="14"/>
  <c r="AZ68" i="14" s="1"/>
  <c r="AY53" i="14"/>
  <c r="AY68" i="14" s="1"/>
  <c r="AX53" i="14"/>
  <c r="AX68" i="14" s="1"/>
  <c r="AW53" i="14"/>
  <c r="AW68" i="14" s="1"/>
  <c r="AV53" i="14"/>
  <c r="AV68" i="14" s="1"/>
  <c r="AU53" i="14"/>
  <c r="AU68" i="14" s="1"/>
  <c r="AT53" i="14"/>
  <c r="AT68" i="14" s="1"/>
  <c r="AS53" i="14"/>
  <c r="AR53" i="14"/>
  <c r="AR68" i="14" s="1"/>
  <c r="AQ53" i="14"/>
  <c r="AQ68" i="14" s="1"/>
  <c r="AP53" i="14"/>
  <c r="AP68" i="14" s="1"/>
  <c r="AO53" i="14"/>
  <c r="AO68" i="14" s="1"/>
  <c r="AN53" i="14"/>
  <c r="AN68" i="14" s="1"/>
  <c r="AM53" i="14"/>
  <c r="AM68" i="14" s="1"/>
  <c r="AL53" i="14"/>
  <c r="AL68" i="14" s="1"/>
  <c r="AK53" i="14"/>
  <c r="AJ53" i="14"/>
  <c r="AJ68" i="14" s="1"/>
  <c r="AI53" i="14"/>
  <c r="AI68" i="14" s="1"/>
  <c r="AH53" i="14"/>
  <c r="AH68" i="14" s="1"/>
  <c r="AG53" i="14"/>
  <c r="AG68" i="14" s="1"/>
  <c r="AF53" i="14"/>
  <c r="AF68" i="14" s="1"/>
  <c r="AE53" i="14"/>
  <c r="AE68" i="14" s="1"/>
  <c r="AD53" i="14"/>
  <c r="AD68" i="14" s="1"/>
  <c r="AC53" i="14"/>
  <c r="AB53" i="14"/>
  <c r="AB68" i="14" s="1"/>
  <c r="AA53" i="14"/>
  <c r="AA68" i="14" s="1"/>
  <c r="Z53" i="14"/>
  <c r="Z68" i="14" s="1"/>
  <c r="Y53" i="14"/>
  <c r="Y68" i="14" s="1"/>
  <c r="U40" i="14"/>
  <c r="T40" i="14"/>
  <c r="S40" i="14"/>
  <c r="R40" i="14"/>
  <c r="Q40" i="14"/>
  <c r="P40" i="14"/>
  <c r="U79" i="14"/>
  <c r="T79" i="14"/>
  <c r="S79" i="14"/>
  <c r="R79" i="14"/>
  <c r="Q79" i="14"/>
  <c r="P79" i="14"/>
  <c r="U118" i="14"/>
  <c r="T118" i="14"/>
  <c r="S118" i="14"/>
  <c r="R118" i="14"/>
  <c r="Q118" i="14"/>
  <c r="P118" i="14"/>
  <c r="BE118" i="14"/>
  <c r="BD118" i="14"/>
  <c r="BC118" i="14"/>
  <c r="BB118" i="14"/>
  <c r="BA118" i="14"/>
  <c r="AZ118" i="14"/>
  <c r="AY118" i="14"/>
  <c r="AX118" i="14"/>
  <c r="AW118" i="14"/>
  <c r="AV118" i="14"/>
  <c r="AU118" i="14"/>
  <c r="AT118" i="14"/>
  <c r="AS118" i="14"/>
  <c r="AR118" i="14"/>
  <c r="AQ118" i="14"/>
  <c r="AP118" i="14"/>
  <c r="AO118" i="14"/>
  <c r="AN118" i="14"/>
  <c r="AM118" i="14"/>
  <c r="AL118" i="14"/>
  <c r="AK118" i="14"/>
  <c r="AJ118" i="14"/>
  <c r="AI118" i="14"/>
  <c r="AH118" i="14"/>
  <c r="AG118" i="14"/>
  <c r="AF118" i="14"/>
  <c r="AE118" i="14"/>
  <c r="AD118" i="14"/>
  <c r="AC118" i="14"/>
  <c r="AB118" i="14"/>
  <c r="AA118" i="14"/>
  <c r="Z118" i="14"/>
  <c r="Y118" i="14"/>
  <c r="BE117" i="14"/>
  <c r="BD117" i="14"/>
  <c r="BC117" i="14"/>
  <c r="BB117" i="14"/>
  <c r="BA117" i="14"/>
  <c r="AZ117" i="14"/>
  <c r="AY117" i="14"/>
  <c r="AX117" i="14"/>
  <c r="AW117" i="14"/>
  <c r="AV117" i="14"/>
  <c r="AU117" i="14"/>
  <c r="AT117" i="14"/>
  <c r="AS117" i="14"/>
  <c r="AR117" i="14"/>
  <c r="AQ117" i="14"/>
  <c r="AP117" i="14"/>
  <c r="AO117" i="14"/>
  <c r="AN117" i="14"/>
  <c r="AM117" i="14"/>
  <c r="AL117" i="14"/>
  <c r="AK117" i="14"/>
  <c r="AJ117" i="14"/>
  <c r="AI117" i="14"/>
  <c r="AH117" i="14"/>
  <c r="AG117" i="14"/>
  <c r="AF117" i="14"/>
  <c r="AE117" i="14"/>
  <c r="AD117" i="14"/>
  <c r="AC117" i="14"/>
  <c r="AB117" i="14"/>
  <c r="AA117" i="14"/>
  <c r="Z117" i="14"/>
  <c r="Y117" i="14"/>
  <c r="BE116" i="14"/>
  <c r="BD116" i="14"/>
  <c r="BC116" i="14"/>
  <c r="BB116" i="14"/>
  <c r="BA116" i="14"/>
  <c r="AZ116" i="14"/>
  <c r="AY116" i="14"/>
  <c r="AX116" i="14"/>
  <c r="AW116" i="14"/>
  <c r="AV116" i="14"/>
  <c r="AU116" i="14"/>
  <c r="AT116" i="14"/>
  <c r="AS116" i="14"/>
  <c r="AR116" i="14"/>
  <c r="AQ116" i="14"/>
  <c r="AP116" i="14"/>
  <c r="AO116" i="14"/>
  <c r="AN116" i="14"/>
  <c r="AM116" i="14"/>
  <c r="AL116" i="14"/>
  <c r="AK116" i="14"/>
  <c r="AJ116" i="14"/>
  <c r="AI116" i="14"/>
  <c r="AH116" i="14"/>
  <c r="AG116" i="14"/>
  <c r="AF116" i="14"/>
  <c r="AE116" i="14"/>
  <c r="AD116" i="14"/>
  <c r="AC116" i="14"/>
  <c r="AB116" i="14"/>
  <c r="AA116" i="14"/>
  <c r="Z116" i="14"/>
  <c r="Y116" i="14"/>
  <c r="BE114" i="14"/>
  <c r="BD114" i="14"/>
  <c r="BC114" i="14"/>
  <c r="BB114" i="14"/>
  <c r="BA114" i="14"/>
  <c r="AZ114" i="14"/>
  <c r="AY114" i="14"/>
  <c r="AX114" i="14"/>
  <c r="AW114" i="14"/>
  <c r="AV114" i="14"/>
  <c r="AU114" i="14"/>
  <c r="AT114" i="14"/>
  <c r="AS114" i="14"/>
  <c r="AR114" i="14"/>
  <c r="AQ114" i="14"/>
  <c r="AP114" i="14"/>
  <c r="AO114" i="14"/>
  <c r="AN114" i="14"/>
  <c r="AM114" i="14"/>
  <c r="AL114" i="14"/>
  <c r="AK114" i="14"/>
  <c r="AJ114" i="14"/>
  <c r="AI114" i="14"/>
  <c r="AH114" i="14"/>
  <c r="AG114" i="14"/>
  <c r="AF114" i="14"/>
  <c r="AE114" i="14"/>
  <c r="AD114" i="14"/>
  <c r="AC114" i="14"/>
  <c r="AB114" i="14"/>
  <c r="AA114" i="14"/>
  <c r="Z114" i="14"/>
  <c r="Y114" i="14"/>
  <c r="BE113" i="14"/>
  <c r="BD113" i="14"/>
  <c r="BC113" i="14"/>
  <c r="BB113" i="14"/>
  <c r="BA113" i="14"/>
  <c r="AZ113" i="14"/>
  <c r="AY113" i="14"/>
  <c r="AX113" i="14"/>
  <c r="AW113" i="14"/>
  <c r="AV113" i="14"/>
  <c r="AU113" i="14"/>
  <c r="AT113" i="14"/>
  <c r="AS113" i="14"/>
  <c r="AR113" i="14"/>
  <c r="AQ113" i="14"/>
  <c r="AP113" i="14"/>
  <c r="AO113" i="14"/>
  <c r="AN113" i="14"/>
  <c r="AM113" i="14"/>
  <c r="AL113" i="14"/>
  <c r="AK113" i="14"/>
  <c r="AJ113" i="14"/>
  <c r="AI113" i="14"/>
  <c r="AH113" i="14"/>
  <c r="AG113" i="14"/>
  <c r="AF113" i="14"/>
  <c r="AE113" i="14"/>
  <c r="AD113" i="14"/>
  <c r="AC113" i="14"/>
  <c r="AB113" i="14"/>
  <c r="AA113" i="14"/>
  <c r="Z113" i="14"/>
  <c r="Y113" i="14"/>
  <c r="BE112" i="14"/>
  <c r="BD112" i="14"/>
  <c r="BC112" i="14"/>
  <c r="BB112" i="14"/>
  <c r="BA112" i="14"/>
  <c r="AZ112" i="14"/>
  <c r="AY112" i="14"/>
  <c r="AX112" i="14"/>
  <c r="AW112" i="14"/>
  <c r="AV112" i="14"/>
  <c r="AU112" i="14"/>
  <c r="AT112" i="14"/>
  <c r="AS112" i="14"/>
  <c r="AR112" i="14"/>
  <c r="AQ112" i="14"/>
  <c r="AP112" i="14"/>
  <c r="AO112" i="14"/>
  <c r="AN112" i="14"/>
  <c r="AM112" i="14"/>
  <c r="AL112" i="14"/>
  <c r="AK112" i="14"/>
  <c r="AJ112" i="14"/>
  <c r="AI112" i="14"/>
  <c r="AH112" i="14"/>
  <c r="AG112" i="14"/>
  <c r="AF112" i="14"/>
  <c r="AE112" i="14"/>
  <c r="AD112" i="14"/>
  <c r="AC112" i="14"/>
  <c r="AB112" i="14"/>
  <c r="AA112" i="14"/>
  <c r="Z112" i="14"/>
  <c r="Y112" i="14"/>
  <c r="BE111" i="14"/>
  <c r="BD111" i="14"/>
  <c r="BC111" i="14"/>
  <c r="BB111" i="14"/>
  <c r="BA111" i="14"/>
  <c r="AZ111" i="14"/>
  <c r="AY111" i="14"/>
  <c r="AX111" i="14"/>
  <c r="AW111" i="14"/>
  <c r="AV111" i="14"/>
  <c r="AU111" i="14"/>
  <c r="AT111" i="14"/>
  <c r="AS111" i="14"/>
  <c r="AR111" i="14"/>
  <c r="AQ111" i="14"/>
  <c r="AP111" i="14"/>
  <c r="AO111" i="14"/>
  <c r="AN111" i="14"/>
  <c r="AM111" i="14"/>
  <c r="AL111" i="14"/>
  <c r="AK111" i="14"/>
  <c r="AJ111" i="14"/>
  <c r="AI111" i="14"/>
  <c r="AH111" i="14"/>
  <c r="AG111" i="14"/>
  <c r="AF111" i="14"/>
  <c r="AE111" i="14"/>
  <c r="AD111" i="14"/>
  <c r="AC111" i="14"/>
  <c r="AB111" i="14"/>
  <c r="AA111" i="14"/>
  <c r="Z111" i="14"/>
  <c r="Y111" i="14"/>
  <c r="BE110" i="14"/>
  <c r="BD110" i="14"/>
  <c r="BC110" i="14"/>
  <c r="BB110" i="14"/>
  <c r="BA110" i="14"/>
  <c r="AZ110" i="14"/>
  <c r="AY110" i="14"/>
  <c r="AX110" i="14"/>
  <c r="AW110" i="14"/>
  <c r="AV110" i="14"/>
  <c r="AU110" i="14"/>
  <c r="AT110" i="14"/>
  <c r="AS110" i="14"/>
  <c r="AR110" i="14"/>
  <c r="AQ110" i="14"/>
  <c r="AP110" i="14"/>
  <c r="AO110" i="14"/>
  <c r="AN110" i="14"/>
  <c r="AM110" i="14"/>
  <c r="AL110" i="14"/>
  <c r="AK110" i="14"/>
  <c r="AJ110" i="14"/>
  <c r="AI110" i="14"/>
  <c r="AH110" i="14"/>
  <c r="AG110" i="14"/>
  <c r="AF110" i="14"/>
  <c r="AE110" i="14"/>
  <c r="AD110" i="14"/>
  <c r="AC110" i="14"/>
  <c r="AB110" i="14"/>
  <c r="AA110" i="14"/>
  <c r="Z110" i="14"/>
  <c r="Y110" i="14"/>
  <c r="BE109" i="14"/>
  <c r="BD109" i="14"/>
  <c r="BC109" i="14"/>
  <c r="BB109" i="14"/>
  <c r="BA109" i="14"/>
  <c r="AZ109" i="14"/>
  <c r="AY109" i="14"/>
  <c r="AX109" i="14"/>
  <c r="AW109" i="14"/>
  <c r="AV109" i="14"/>
  <c r="AU109" i="14"/>
  <c r="AT109" i="14"/>
  <c r="AS109" i="14"/>
  <c r="AR109" i="14"/>
  <c r="AQ109" i="14"/>
  <c r="AP109" i="14"/>
  <c r="AO109" i="14"/>
  <c r="AN109" i="14"/>
  <c r="AM109" i="14"/>
  <c r="AL109" i="14"/>
  <c r="AK109" i="14"/>
  <c r="AJ109" i="14"/>
  <c r="AI109" i="14"/>
  <c r="AH109" i="14"/>
  <c r="AG109" i="14"/>
  <c r="AF109" i="14"/>
  <c r="AE109" i="14"/>
  <c r="AD109" i="14"/>
  <c r="AC109" i="14"/>
  <c r="AB109" i="14"/>
  <c r="AA109" i="14"/>
  <c r="Z109" i="14"/>
  <c r="Y109" i="14"/>
  <c r="BE108" i="14"/>
  <c r="BD108" i="14"/>
  <c r="BC108" i="14"/>
  <c r="BB108" i="14"/>
  <c r="BA108" i="14"/>
  <c r="AZ108" i="14"/>
  <c r="AY108" i="14"/>
  <c r="AX108" i="14"/>
  <c r="AW108" i="14"/>
  <c r="AV108" i="14"/>
  <c r="AU108" i="14"/>
  <c r="AT108" i="14"/>
  <c r="AS108" i="14"/>
  <c r="AR108" i="14"/>
  <c r="AQ108" i="14"/>
  <c r="AP108" i="14"/>
  <c r="AO108" i="14"/>
  <c r="AN108" i="14"/>
  <c r="AM108" i="14"/>
  <c r="AL108" i="14"/>
  <c r="AK108" i="14"/>
  <c r="AJ108" i="14"/>
  <c r="AI108" i="14"/>
  <c r="AH108" i="14"/>
  <c r="AG108" i="14"/>
  <c r="AF108" i="14"/>
  <c r="AE108" i="14"/>
  <c r="AD108" i="14"/>
  <c r="AC108" i="14"/>
  <c r="AB108" i="14"/>
  <c r="AA108" i="14"/>
  <c r="Z108" i="14"/>
  <c r="Y108" i="14"/>
  <c r="BE107" i="14"/>
  <c r="BD107" i="14"/>
  <c r="BC107" i="14"/>
  <c r="BB107" i="14"/>
  <c r="BA107" i="14"/>
  <c r="BA115" i="14" s="1"/>
  <c r="AZ107" i="14"/>
  <c r="AY107" i="14"/>
  <c r="AX107" i="14"/>
  <c r="AW107" i="14"/>
  <c r="AV107" i="14"/>
  <c r="AU107" i="14"/>
  <c r="AT107" i="14"/>
  <c r="AS107" i="14"/>
  <c r="AS115" i="14" s="1"/>
  <c r="AR107" i="14"/>
  <c r="AQ107" i="14"/>
  <c r="AP107" i="14"/>
  <c r="AO107" i="14"/>
  <c r="AN107" i="14"/>
  <c r="AM107" i="14"/>
  <c r="AL107" i="14"/>
  <c r="AK107" i="14"/>
  <c r="AK115" i="14" s="1"/>
  <c r="AJ107" i="14"/>
  <c r="AI107" i="14"/>
  <c r="AH107" i="14"/>
  <c r="AG107" i="14"/>
  <c r="AF107" i="14"/>
  <c r="AE107" i="14"/>
  <c r="AD107" i="14"/>
  <c r="AC107" i="14"/>
  <c r="AC115" i="14" s="1"/>
  <c r="AB107" i="14"/>
  <c r="AA107" i="14"/>
  <c r="Z107" i="14"/>
  <c r="Y107" i="14"/>
  <c r="BE106" i="14"/>
  <c r="BD106" i="14"/>
  <c r="BC106" i="14"/>
  <c r="BB106" i="14"/>
  <c r="BA106" i="14"/>
  <c r="AZ106" i="14"/>
  <c r="AY106" i="14"/>
  <c r="AX106" i="14"/>
  <c r="AW106" i="14"/>
  <c r="AV106" i="14"/>
  <c r="AU106" i="14"/>
  <c r="AT106" i="14"/>
  <c r="AS106" i="14"/>
  <c r="AR106" i="14"/>
  <c r="AQ106" i="14"/>
  <c r="AP106" i="14"/>
  <c r="AO106" i="14"/>
  <c r="AN106" i="14"/>
  <c r="AM106" i="14"/>
  <c r="AL106" i="14"/>
  <c r="AK106" i="14"/>
  <c r="AJ106" i="14"/>
  <c r="AI106" i="14"/>
  <c r="AH106" i="14"/>
  <c r="AG106" i="14"/>
  <c r="AF106" i="14"/>
  <c r="AE106" i="14"/>
  <c r="AD106" i="14"/>
  <c r="AC106" i="14"/>
  <c r="AB106" i="14"/>
  <c r="AA106" i="14"/>
  <c r="Z106" i="14"/>
  <c r="Y106" i="14"/>
  <c r="BE105" i="14"/>
  <c r="BD105" i="14"/>
  <c r="BC105" i="14"/>
  <c r="BB105" i="14"/>
  <c r="BA105" i="14"/>
  <c r="AZ105" i="14"/>
  <c r="AY105" i="14"/>
  <c r="AX105" i="14"/>
  <c r="AW105" i="14"/>
  <c r="AV105" i="14"/>
  <c r="AU105" i="14"/>
  <c r="AT105" i="14"/>
  <c r="AS105" i="14"/>
  <c r="AR105" i="14"/>
  <c r="AQ105" i="14"/>
  <c r="AP105" i="14"/>
  <c r="AO105" i="14"/>
  <c r="AN105" i="14"/>
  <c r="AM105" i="14"/>
  <c r="AL105" i="14"/>
  <c r="AK105" i="14"/>
  <c r="AJ105" i="14"/>
  <c r="AI105" i="14"/>
  <c r="AH105" i="14"/>
  <c r="AG105" i="14"/>
  <c r="AF105" i="14"/>
  <c r="AE105" i="14"/>
  <c r="AD105" i="14"/>
  <c r="AC105" i="14"/>
  <c r="AB105" i="14"/>
  <c r="AA105" i="14"/>
  <c r="Z105" i="14"/>
  <c r="Y105" i="14"/>
  <c r="BE104" i="14"/>
  <c r="BD104" i="14"/>
  <c r="BC104" i="14"/>
  <c r="BB104" i="14"/>
  <c r="BA104" i="14"/>
  <c r="AZ104" i="14"/>
  <c r="AY104" i="14"/>
  <c r="AX104" i="14"/>
  <c r="AW104" i="14"/>
  <c r="AV104" i="14"/>
  <c r="AU104" i="14"/>
  <c r="AT104" i="14"/>
  <c r="AS104" i="14"/>
  <c r="AR104" i="14"/>
  <c r="AQ104" i="14"/>
  <c r="AP104" i="14"/>
  <c r="AO104" i="14"/>
  <c r="AN104" i="14"/>
  <c r="AM104" i="14"/>
  <c r="AL104" i="14"/>
  <c r="AK104" i="14"/>
  <c r="AJ104" i="14"/>
  <c r="AI104" i="14"/>
  <c r="AH104" i="14"/>
  <c r="AG104" i="14"/>
  <c r="AF104" i="14"/>
  <c r="AE104" i="14"/>
  <c r="AD104" i="14"/>
  <c r="AC104" i="14"/>
  <c r="AB104" i="14"/>
  <c r="AA104" i="14"/>
  <c r="Z104" i="14"/>
  <c r="Y104" i="14"/>
  <c r="BE103" i="14"/>
  <c r="BD103" i="14"/>
  <c r="BC103" i="14"/>
  <c r="BB103" i="14"/>
  <c r="BA103" i="14"/>
  <c r="AZ103" i="14"/>
  <c r="AY103" i="14"/>
  <c r="AX103" i="14"/>
  <c r="AW103" i="14"/>
  <c r="AV103" i="14"/>
  <c r="AU103" i="14"/>
  <c r="AT103" i="14"/>
  <c r="AS103" i="14"/>
  <c r="AR103" i="14"/>
  <c r="AQ103" i="14"/>
  <c r="AP103" i="14"/>
  <c r="AO103" i="14"/>
  <c r="AN103" i="14"/>
  <c r="AM103" i="14"/>
  <c r="AL103" i="14"/>
  <c r="AK103" i="14"/>
  <c r="AJ103" i="14"/>
  <c r="AI103" i="14"/>
  <c r="AH103" i="14"/>
  <c r="AG103" i="14"/>
  <c r="AF103" i="14"/>
  <c r="AE103" i="14"/>
  <c r="AD103" i="14"/>
  <c r="AC103" i="14"/>
  <c r="AB103" i="14"/>
  <c r="AA103" i="14"/>
  <c r="Z103" i="14"/>
  <c r="Y103" i="14"/>
  <c r="BE102" i="14"/>
  <c r="BD102" i="14"/>
  <c r="BC102" i="14"/>
  <c r="BB102" i="14"/>
  <c r="BA102" i="14"/>
  <c r="AZ102" i="14"/>
  <c r="AY102" i="14"/>
  <c r="AX102" i="14"/>
  <c r="AW102" i="14"/>
  <c r="AV102" i="14"/>
  <c r="AU102" i="14"/>
  <c r="AT102" i="14"/>
  <c r="AS102" i="14"/>
  <c r="AR102" i="14"/>
  <c r="AQ102" i="14"/>
  <c r="AP102" i="14"/>
  <c r="AO102" i="14"/>
  <c r="AN102" i="14"/>
  <c r="AM102" i="14"/>
  <c r="AL102" i="14"/>
  <c r="AK102" i="14"/>
  <c r="AJ102" i="14"/>
  <c r="AI102" i="14"/>
  <c r="AH102" i="14"/>
  <c r="AG102" i="14"/>
  <c r="AF102" i="14"/>
  <c r="AE102" i="14"/>
  <c r="AD102" i="14"/>
  <c r="AC102" i="14"/>
  <c r="AB102" i="14"/>
  <c r="AA102" i="14"/>
  <c r="Z102" i="14"/>
  <c r="Y102" i="14"/>
  <c r="BE101" i="14"/>
  <c r="BD101" i="14"/>
  <c r="BC101" i="14"/>
  <c r="BB101" i="14"/>
  <c r="BA101" i="14"/>
  <c r="AZ101" i="14"/>
  <c r="AY101" i="14"/>
  <c r="AX101" i="14"/>
  <c r="AW101" i="14"/>
  <c r="AV101" i="14"/>
  <c r="AU101" i="14"/>
  <c r="AT101" i="14"/>
  <c r="AS101" i="14"/>
  <c r="AR101" i="14"/>
  <c r="AQ101" i="14"/>
  <c r="AP101" i="14"/>
  <c r="AO101" i="14"/>
  <c r="AN101" i="14"/>
  <c r="AM101" i="14"/>
  <c r="AL101" i="14"/>
  <c r="AK101" i="14"/>
  <c r="AJ101" i="14"/>
  <c r="AI101" i="14"/>
  <c r="AH101" i="14"/>
  <c r="AG101" i="14"/>
  <c r="AF101" i="14"/>
  <c r="AE101" i="14"/>
  <c r="AD101" i="14"/>
  <c r="AC101" i="14"/>
  <c r="AB101" i="14"/>
  <c r="AA101" i="14"/>
  <c r="Z101" i="14"/>
  <c r="Y101" i="14"/>
  <c r="BE100" i="14"/>
  <c r="BE115" i="14" s="1"/>
  <c r="BD100" i="14"/>
  <c r="BD115" i="14" s="1"/>
  <c r="BC100" i="14"/>
  <c r="BC115" i="14" s="1"/>
  <c r="BB100" i="14"/>
  <c r="BB115" i="14" s="1"/>
  <c r="BA100" i="14"/>
  <c r="AZ100" i="14"/>
  <c r="AZ115" i="14" s="1"/>
  <c r="AY100" i="14"/>
  <c r="AY115" i="14" s="1"/>
  <c r="AX100" i="14"/>
  <c r="AX115" i="14" s="1"/>
  <c r="AW100" i="14"/>
  <c r="AW115" i="14" s="1"/>
  <c r="AV100" i="14"/>
  <c r="AV115" i="14" s="1"/>
  <c r="AU100" i="14"/>
  <c r="AU115" i="14" s="1"/>
  <c r="AT100" i="14"/>
  <c r="AT115" i="14" s="1"/>
  <c r="AS100" i="14"/>
  <c r="AR100" i="14"/>
  <c r="AR115" i="14" s="1"/>
  <c r="AQ100" i="14"/>
  <c r="AQ115" i="14" s="1"/>
  <c r="AP100" i="14"/>
  <c r="AP115" i="14" s="1"/>
  <c r="AO100" i="14"/>
  <c r="AO115" i="14" s="1"/>
  <c r="AN100" i="14"/>
  <c r="AN115" i="14" s="1"/>
  <c r="AM100" i="14"/>
  <c r="AM115" i="14" s="1"/>
  <c r="AL100" i="14"/>
  <c r="AL115" i="14" s="1"/>
  <c r="AK100" i="14"/>
  <c r="AJ100" i="14"/>
  <c r="AJ115" i="14" s="1"/>
  <c r="AI100" i="14"/>
  <c r="AI115" i="14" s="1"/>
  <c r="AH100" i="14"/>
  <c r="AH115" i="14" s="1"/>
  <c r="AG100" i="14"/>
  <c r="AG115" i="14" s="1"/>
  <c r="AF100" i="14"/>
  <c r="AF115" i="14" s="1"/>
  <c r="AE100" i="14"/>
  <c r="AE115" i="14" s="1"/>
  <c r="AD100" i="14"/>
  <c r="AD115" i="14" s="1"/>
  <c r="AC100" i="14"/>
  <c r="AB100" i="14"/>
  <c r="AB115" i="14" s="1"/>
  <c r="AA100" i="14"/>
  <c r="AA115" i="14" s="1"/>
  <c r="Z100" i="14"/>
  <c r="Z115" i="14" s="1"/>
  <c r="Y100" i="14"/>
  <c r="Y115" i="14" s="1"/>
  <c r="X118" i="14"/>
  <c r="X117" i="14"/>
  <c r="X116" i="14"/>
  <c r="X114" i="14"/>
  <c r="X113" i="14"/>
  <c r="X112" i="14"/>
  <c r="X111" i="14"/>
  <c r="X110" i="14"/>
  <c r="X109" i="14"/>
  <c r="X108" i="14"/>
  <c r="X107" i="14"/>
  <c r="X106" i="14"/>
  <c r="X105" i="14"/>
  <c r="X104" i="14"/>
  <c r="X103" i="14"/>
  <c r="X102" i="14"/>
  <c r="X101" i="14"/>
  <c r="X100" i="14"/>
  <c r="X71" i="14"/>
  <c r="X70" i="14"/>
  <c r="X69" i="14"/>
  <c r="X67" i="14"/>
  <c r="X66" i="14"/>
  <c r="X65" i="14"/>
  <c r="X64" i="14"/>
  <c r="X63" i="14"/>
  <c r="X62" i="14"/>
  <c r="X61" i="14"/>
  <c r="X60" i="14"/>
  <c r="X59" i="14"/>
  <c r="X58" i="14"/>
  <c r="X57" i="14"/>
  <c r="X56" i="14"/>
  <c r="X55" i="14"/>
  <c r="X54" i="14"/>
  <c r="X53" i="14"/>
  <c r="BE24" i="14"/>
  <c r="BD24" i="14"/>
  <c r="BC24" i="14"/>
  <c r="BB24" i="14"/>
  <c r="BA24" i="14"/>
  <c r="AZ24" i="14"/>
  <c r="AY24" i="14"/>
  <c r="AX24" i="14"/>
  <c r="AW24" i="14"/>
  <c r="AV24" i="14"/>
  <c r="AU24" i="14"/>
  <c r="AT24" i="14"/>
  <c r="AS24" i="14"/>
  <c r="AR24" i="14"/>
  <c r="AQ24" i="14"/>
  <c r="AP24" i="14"/>
  <c r="AO24" i="14"/>
  <c r="AN24" i="14"/>
  <c r="AM24" i="14"/>
  <c r="AL24" i="14"/>
  <c r="AK24" i="14"/>
  <c r="AJ24" i="14"/>
  <c r="AI24" i="14"/>
  <c r="AH24" i="14"/>
  <c r="AG24" i="14"/>
  <c r="AF24" i="14"/>
  <c r="AE24" i="14"/>
  <c r="AD24" i="14"/>
  <c r="AC24" i="14"/>
  <c r="AB24" i="14"/>
  <c r="AA24" i="14"/>
  <c r="Z24" i="14"/>
  <c r="Y24" i="14"/>
  <c r="BE23" i="14"/>
  <c r="BD23" i="14"/>
  <c r="BC23" i="14"/>
  <c r="BB23" i="14"/>
  <c r="BA23" i="14"/>
  <c r="AZ23" i="14"/>
  <c r="AY23" i="14"/>
  <c r="AX23" i="14"/>
  <c r="AW23" i="14"/>
  <c r="AV23" i="14"/>
  <c r="AU23" i="14"/>
  <c r="AT23" i="14"/>
  <c r="AS23" i="14"/>
  <c r="AR23" i="14"/>
  <c r="AQ23" i="14"/>
  <c r="AP23" i="14"/>
  <c r="AO23" i="14"/>
  <c r="AN23" i="14"/>
  <c r="AM23" i="14"/>
  <c r="AL23" i="14"/>
  <c r="AK23" i="14"/>
  <c r="AJ23" i="14"/>
  <c r="AI23" i="14"/>
  <c r="AH23" i="14"/>
  <c r="AG23" i="14"/>
  <c r="AF23" i="14"/>
  <c r="AE23" i="14"/>
  <c r="AD23" i="14"/>
  <c r="AC23" i="14"/>
  <c r="AB23" i="14"/>
  <c r="AA23" i="14"/>
  <c r="Z23" i="14"/>
  <c r="Y23" i="14"/>
  <c r="BE22" i="14"/>
  <c r="BD22" i="14"/>
  <c r="BC22" i="14"/>
  <c r="BB22" i="14"/>
  <c r="BA22" i="14"/>
  <c r="AZ22" i="14"/>
  <c r="AY22" i="14"/>
  <c r="AX22" i="14"/>
  <c r="AW22" i="14"/>
  <c r="AV22" i="14"/>
  <c r="AU22" i="14"/>
  <c r="AT22" i="14"/>
  <c r="AS22" i="14"/>
  <c r="AR22" i="14"/>
  <c r="AQ22" i="14"/>
  <c r="AP22" i="14"/>
  <c r="AO22" i="14"/>
  <c r="AN22" i="14"/>
  <c r="AM22" i="14"/>
  <c r="AL22" i="14"/>
  <c r="AK22" i="14"/>
  <c r="AJ22" i="14"/>
  <c r="AI22" i="14"/>
  <c r="AH22" i="14"/>
  <c r="AG22" i="14"/>
  <c r="AF22" i="14"/>
  <c r="AE22" i="14"/>
  <c r="AD22" i="14"/>
  <c r="AC22" i="14"/>
  <c r="AB22" i="14"/>
  <c r="AA22" i="14"/>
  <c r="Z22" i="14"/>
  <c r="Y22" i="14"/>
  <c r="BE20" i="14"/>
  <c r="BD20" i="14"/>
  <c r="BC20" i="14"/>
  <c r="BB20" i="14"/>
  <c r="BA20" i="14"/>
  <c r="AZ20" i="14"/>
  <c r="AY20" i="14"/>
  <c r="AX20" i="14"/>
  <c r="AW20" i="14"/>
  <c r="AV20" i="14"/>
  <c r="AU20" i="14"/>
  <c r="AT20" i="14"/>
  <c r="AS20" i="14"/>
  <c r="AR20" i="14"/>
  <c r="AQ20" i="14"/>
  <c r="AP20" i="14"/>
  <c r="AO20" i="14"/>
  <c r="AN20" i="14"/>
  <c r="AM20" i="14"/>
  <c r="AL20" i="14"/>
  <c r="AK20" i="14"/>
  <c r="AJ20" i="14"/>
  <c r="AI20" i="14"/>
  <c r="AH20" i="14"/>
  <c r="AG20" i="14"/>
  <c r="AF20" i="14"/>
  <c r="AE20" i="14"/>
  <c r="AD20" i="14"/>
  <c r="AC20" i="14"/>
  <c r="AB20" i="14"/>
  <c r="AA20" i="14"/>
  <c r="Z20" i="14"/>
  <c r="Y20" i="14"/>
  <c r="BE19" i="14"/>
  <c r="BD19" i="14"/>
  <c r="BC19" i="14"/>
  <c r="BB19" i="14"/>
  <c r="BA19" i="14"/>
  <c r="AZ19" i="14"/>
  <c r="AY19" i="14"/>
  <c r="AX19" i="14"/>
  <c r="AW19" i="14"/>
  <c r="AV19" i="14"/>
  <c r="AU19" i="14"/>
  <c r="AT19" i="14"/>
  <c r="AS19" i="14"/>
  <c r="AR19" i="14"/>
  <c r="AQ19" i="14"/>
  <c r="AP19" i="14"/>
  <c r="AO19" i="14"/>
  <c r="AN19" i="14"/>
  <c r="AM19" i="14"/>
  <c r="AL19" i="14"/>
  <c r="AK19" i="14"/>
  <c r="AJ19" i="14"/>
  <c r="AI19" i="14"/>
  <c r="AH19" i="14"/>
  <c r="AG19" i="14"/>
  <c r="AF19" i="14"/>
  <c r="AE19" i="14"/>
  <c r="AD19" i="14"/>
  <c r="AC19" i="14"/>
  <c r="AB19" i="14"/>
  <c r="AA19" i="14"/>
  <c r="Z19" i="14"/>
  <c r="Y19" i="14"/>
  <c r="BE18" i="14"/>
  <c r="BD18" i="14"/>
  <c r="BC18" i="14"/>
  <c r="BB18" i="14"/>
  <c r="BA18" i="14"/>
  <c r="AZ18" i="14"/>
  <c r="AY18" i="14"/>
  <c r="AX18" i="14"/>
  <c r="AW18" i="14"/>
  <c r="AV18" i="14"/>
  <c r="AU18" i="14"/>
  <c r="AT18" i="14"/>
  <c r="AS18" i="14"/>
  <c r="AR18" i="14"/>
  <c r="AQ18" i="14"/>
  <c r="AP18" i="14"/>
  <c r="AO18" i="14"/>
  <c r="AN18" i="14"/>
  <c r="AM18" i="14"/>
  <c r="AL18" i="14"/>
  <c r="AK18" i="14"/>
  <c r="AJ18" i="14"/>
  <c r="AI18" i="14"/>
  <c r="AH18" i="14"/>
  <c r="AG18" i="14"/>
  <c r="AF18" i="14"/>
  <c r="AE18" i="14"/>
  <c r="AD18" i="14"/>
  <c r="AC18" i="14"/>
  <c r="AB18" i="14"/>
  <c r="AA18" i="14"/>
  <c r="Z18" i="14"/>
  <c r="Y18" i="14"/>
  <c r="BE17" i="14"/>
  <c r="BD17" i="14"/>
  <c r="BC17" i="14"/>
  <c r="BB17" i="14"/>
  <c r="BA17" i="14"/>
  <c r="AZ17" i="14"/>
  <c r="AY17" i="14"/>
  <c r="AX17" i="14"/>
  <c r="AW17" i="14"/>
  <c r="AV17" i="14"/>
  <c r="AU17" i="14"/>
  <c r="AT17" i="14"/>
  <c r="AS17" i="14"/>
  <c r="AR17" i="14"/>
  <c r="AQ17" i="14"/>
  <c r="AP17" i="14"/>
  <c r="AO17" i="14"/>
  <c r="AN17" i="14"/>
  <c r="AM17" i="14"/>
  <c r="AL17" i="14"/>
  <c r="AK17" i="14"/>
  <c r="AJ17" i="14"/>
  <c r="AI17" i="14"/>
  <c r="AH17" i="14"/>
  <c r="AG17" i="14"/>
  <c r="AF17" i="14"/>
  <c r="AE17" i="14"/>
  <c r="AD17" i="14"/>
  <c r="AC17" i="14"/>
  <c r="AB17" i="14"/>
  <c r="AA17" i="14"/>
  <c r="Z17" i="14"/>
  <c r="Y17" i="14"/>
  <c r="BE16" i="14"/>
  <c r="BD16" i="14"/>
  <c r="BC16" i="14"/>
  <c r="BB16" i="14"/>
  <c r="BA16" i="14"/>
  <c r="AZ16" i="14"/>
  <c r="AY16" i="14"/>
  <c r="AX16" i="14"/>
  <c r="AW16" i="14"/>
  <c r="AV16" i="14"/>
  <c r="AU16" i="14"/>
  <c r="AT16" i="14"/>
  <c r="AS16" i="14"/>
  <c r="AR16" i="14"/>
  <c r="AQ16" i="14"/>
  <c r="AP16" i="14"/>
  <c r="AO16" i="14"/>
  <c r="AN16" i="14"/>
  <c r="AM16" i="14"/>
  <c r="AL16" i="14"/>
  <c r="AK16" i="14"/>
  <c r="AJ16" i="14"/>
  <c r="AI16" i="14"/>
  <c r="AH16" i="14"/>
  <c r="AG16" i="14"/>
  <c r="AF16" i="14"/>
  <c r="AE16" i="14"/>
  <c r="AD16" i="14"/>
  <c r="AC16" i="14"/>
  <c r="AB16" i="14"/>
  <c r="AA16" i="14"/>
  <c r="Z16" i="14"/>
  <c r="Y16" i="14"/>
  <c r="BE15" i="14"/>
  <c r="BD15" i="14"/>
  <c r="BC15" i="14"/>
  <c r="BB15" i="14"/>
  <c r="BA15" i="14"/>
  <c r="AZ15" i="14"/>
  <c r="AY15" i="14"/>
  <c r="AX15" i="14"/>
  <c r="AW15" i="14"/>
  <c r="AV15" i="14"/>
  <c r="AU15" i="14"/>
  <c r="AT15" i="14"/>
  <c r="AS15" i="14"/>
  <c r="AR15" i="14"/>
  <c r="AQ15" i="14"/>
  <c r="AP15" i="14"/>
  <c r="AO15" i="14"/>
  <c r="AN15" i="14"/>
  <c r="AM15" i="14"/>
  <c r="AL15" i="14"/>
  <c r="AK15" i="14"/>
  <c r="AJ15" i="14"/>
  <c r="AI15" i="14"/>
  <c r="AH15" i="14"/>
  <c r="AG15" i="14"/>
  <c r="AF15" i="14"/>
  <c r="AE15" i="14"/>
  <c r="AD15" i="14"/>
  <c r="AC15" i="14"/>
  <c r="AB15" i="14"/>
  <c r="AA15" i="14"/>
  <c r="Z15" i="14"/>
  <c r="Y15" i="14"/>
  <c r="BE14" i="14"/>
  <c r="BD14" i="14"/>
  <c r="BC14" i="14"/>
  <c r="BB14" i="14"/>
  <c r="BA14" i="14"/>
  <c r="AZ14" i="14"/>
  <c r="AY14" i="14"/>
  <c r="AX14" i="14"/>
  <c r="AW14" i="14"/>
  <c r="AV14" i="14"/>
  <c r="AU14" i="14"/>
  <c r="AT14" i="14"/>
  <c r="AS14" i="14"/>
  <c r="AR14" i="14"/>
  <c r="AQ14" i="14"/>
  <c r="AP14" i="14"/>
  <c r="AO14" i="14"/>
  <c r="AN14" i="14"/>
  <c r="AM14" i="14"/>
  <c r="AL14" i="14"/>
  <c r="AK14" i="14"/>
  <c r="AJ14" i="14"/>
  <c r="AI14" i="14"/>
  <c r="AH14" i="14"/>
  <c r="AG14" i="14"/>
  <c r="AF14" i="14"/>
  <c r="AE14" i="14"/>
  <c r="AD14" i="14"/>
  <c r="AC14" i="14"/>
  <c r="AB14" i="14"/>
  <c r="AA14" i="14"/>
  <c r="Z14" i="14"/>
  <c r="Y14" i="14"/>
  <c r="BE13" i="14"/>
  <c r="BD13" i="14"/>
  <c r="BC13" i="14"/>
  <c r="BB13" i="14"/>
  <c r="BA13" i="14"/>
  <c r="BA21" i="14" s="1"/>
  <c r="AZ13" i="14"/>
  <c r="AY13" i="14"/>
  <c r="AX13" i="14"/>
  <c r="AW13" i="14"/>
  <c r="AV13" i="14"/>
  <c r="AU13" i="14"/>
  <c r="AT13" i="14"/>
  <c r="AS13" i="14"/>
  <c r="AS21" i="14" s="1"/>
  <c r="AR13" i="14"/>
  <c r="AQ13" i="14"/>
  <c r="AP13" i="14"/>
  <c r="AO13" i="14"/>
  <c r="AN13" i="14"/>
  <c r="AM13" i="14"/>
  <c r="AL13" i="14"/>
  <c r="AK13" i="14"/>
  <c r="AK21" i="14" s="1"/>
  <c r="AJ13" i="14"/>
  <c r="AI13" i="14"/>
  <c r="AH13" i="14"/>
  <c r="AG13" i="14"/>
  <c r="AF13" i="14"/>
  <c r="AE13" i="14"/>
  <c r="AD13" i="14"/>
  <c r="AC13" i="14"/>
  <c r="AC21" i="14" s="1"/>
  <c r="AB13" i="14"/>
  <c r="AA13" i="14"/>
  <c r="Z13" i="14"/>
  <c r="Y13" i="14"/>
  <c r="BE12" i="14"/>
  <c r="BD12" i="14"/>
  <c r="BC12" i="14"/>
  <c r="BB12" i="14"/>
  <c r="BA12" i="14"/>
  <c r="AZ12" i="14"/>
  <c r="AY12" i="14"/>
  <c r="AX12" i="14"/>
  <c r="AW12" i="14"/>
  <c r="AV12" i="14"/>
  <c r="AU12" i="14"/>
  <c r="AT12" i="14"/>
  <c r="AS12" i="14"/>
  <c r="AR12" i="14"/>
  <c r="AQ12" i="14"/>
  <c r="AP12" i="14"/>
  <c r="AO12" i="14"/>
  <c r="AN12" i="14"/>
  <c r="AM12" i="14"/>
  <c r="AL12" i="14"/>
  <c r="AK12" i="14"/>
  <c r="AJ12" i="14"/>
  <c r="AI12" i="14"/>
  <c r="AH12" i="14"/>
  <c r="AG12" i="14"/>
  <c r="AF12" i="14"/>
  <c r="AE12" i="14"/>
  <c r="AD12" i="14"/>
  <c r="AC12" i="14"/>
  <c r="AB12" i="14"/>
  <c r="AA12" i="14"/>
  <c r="Z12" i="14"/>
  <c r="Y12" i="14"/>
  <c r="BE11" i="14"/>
  <c r="BD11" i="14"/>
  <c r="BC11" i="14"/>
  <c r="BB11" i="14"/>
  <c r="BA11" i="14"/>
  <c r="AZ11" i="14"/>
  <c r="AY11" i="14"/>
  <c r="AX11" i="14"/>
  <c r="AW11" i="14"/>
  <c r="AV11" i="14"/>
  <c r="AU11" i="14"/>
  <c r="AT11" i="14"/>
  <c r="AS11" i="14"/>
  <c r="AR11" i="14"/>
  <c r="AQ11" i="14"/>
  <c r="AP11" i="14"/>
  <c r="AO11" i="14"/>
  <c r="AN11" i="14"/>
  <c r="AM11" i="14"/>
  <c r="AL11" i="14"/>
  <c r="AK11" i="14"/>
  <c r="AJ11" i="14"/>
  <c r="AI11" i="14"/>
  <c r="AH11" i="14"/>
  <c r="AG11" i="14"/>
  <c r="AF11" i="14"/>
  <c r="AE11" i="14"/>
  <c r="AD11" i="14"/>
  <c r="AC11" i="14"/>
  <c r="AB11" i="14"/>
  <c r="AA11" i="14"/>
  <c r="Z11" i="14"/>
  <c r="Y11" i="14"/>
  <c r="BE10" i="14"/>
  <c r="BD10" i="14"/>
  <c r="BC10" i="14"/>
  <c r="BB10" i="14"/>
  <c r="BA10" i="14"/>
  <c r="AZ10" i="14"/>
  <c r="AY10" i="14"/>
  <c r="AX10" i="14"/>
  <c r="AW10" i="14"/>
  <c r="AV10" i="14"/>
  <c r="AU10" i="14"/>
  <c r="AT10" i="14"/>
  <c r="AS10" i="14"/>
  <c r="AR10" i="14"/>
  <c r="AQ10" i="14"/>
  <c r="AP10" i="14"/>
  <c r="AO10" i="14"/>
  <c r="AN10" i="14"/>
  <c r="AM10" i="14"/>
  <c r="AL10" i="14"/>
  <c r="AK10" i="14"/>
  <c r="AJ10" i="14"/>
  <c r="AI10" i="14"/>
  <c r="AH10" i="14"/>
  <c r="AG10" i="14"/>
  <c r="AF10" i="14"/>
  <c r="AE10" i="14"/>
  <c r="AD10" i="14"/>
  <c r="AC10" i="14"/>
  <c r="AB10" i="14"/>
  <c r="AA10" i="14"/>
  <c r="Z10" i="14"/>
  <c r="Y10" i="14"/>
  <c r="BE9" i="14"/>
  <c r="BD9" i="14"/>
  <c r="BC9" i="14"/>
  <c r="BB9" i="14"/>
  <c r="BA9" i="14"/>
  <c r="AZ9" i="14"/>
  <c r="AY9" i="14"/>
  <c r="AX9" i="14"/>
  <c r="AW9" i="14"/>
  <c r="AV9" i="14"/>
  <c r="AU9" i="14"/>
  <c r="AT9" i="14"/>
  <c r="AS9" i="14"/>
  <c r="AR9" i="14"/>
  <c r="AQ9" i="14"/>
  <c r="AP9" i="14"/>
  <c r="AO9" i="14"/>
  <c r="AN9" i="14"/>
  <c r="AM9" i="14"/>
  <c r="AL9" i="14"/>
  <c r="AK9" i="14"/>
  <c r="AJ9" i="14"/>
  <c r="AI9" i="14"/>
  <c r="AH9" i="14"/>
  <c r="AG9" i="14"/>
  <c r="AF9" i="14"/>
  <c r="AE9" i="14"/>
  <c r="AD9" i="14"/>
  <c r="AC9" i="14"/>
  <c r="AB9" i="14"/>
  <c r="AA9" i="14"/>
  <c r="Z9" i="14"/>
  <c r="Y9" i="14"/>
  <c r="BE8" i="14"/>
  <c r="BD8" i="14"/>
  <c r="BC8" i="14"/>
  <c r="BB8" i="14"/>
  <c r="BA8" i="14"/>
  <c r="AZ8" i="14"/>
  <c r="AY8" i="14"/>
  <c r="AX8" i="14"/>
  <c r="AW8" i="14"/>
  <c r="AV8" i="14"/>
  <c r="AU8" i="14"/>
  <c r="AT8" i="14"/>
  <c r="AS8" i="14"/>
  <c r="AR8" i="14"/>
  <c r="AQ8" i="14"/>
  <c r="AP8" i="14"/>
  <c r="AO8" i="14"/>
  <c r="AN8" i="14"/>
  <c r="AM8" i="14"/>
  <c r="AL8" i="14"/>
  <c r="AK8" i="14"/>
  <c r="AJ8" i="14"/>
  <c r="AI8" i="14"/>
  <c r="AH8" i="14"/>
  <c r="AG8" i="14"/>
  <c r="AF8" i="14"/>
  <c r="AE8" i="14"/>
  <c r="AD8" i="14"/>
  <c r="AC8" i="14"/>
  <c r="AB8" i="14"/>
  <c r="AA8" i="14"/>
  <c r="Z8" i="14"/>
  <c r="Y8" i="14"/>
  <c r="BE7" i="14"/>
  <c r="BD7" i="14"/>
  <c r="BC7" i="14"/>
  <c r="BB7" i="14"/>
  <c r="BA7" i="14"/>
  <c r="AZ7" i="14"/>
  <c r="AY7" i="14"/>
  <c r="AX7" i="14"/>
  <c r="AW7" i="14"/>
  <c r="AV7" i="14"/>
  <c r="AU7" i="14"/>
  <c r="AT7" i="14"/>
  <c r="AS7" i="14"/>
  <c r="AR7" i="14"/>
  <c r="AQ7" i="14"/>
  <c r="AP7" i="14"/>
  <c r="AO7" i="14"/>
  <c r="AN7" i="14"/>
  <c r="AM7" i="14"/>
  <c r="AL7" i="14"/>
  <c r="AK7" i="14"/>
  <c r="AJ7" i="14"/>
  <c r="AI7" i="14"/>
  <c r="AH7" i="14"/>
  <c r="AG7" i="14"/>
  <c r="AF7" i="14"/>
  <c r="AE7" i="14"/>
  <c r="AD7" i="14"/>
  <c r="AC7" i="14"/>
  <c r="AB7" i="14"/>
  <c r="AA7" i="14"/>
  <c r="Z7" i="14"/>
  <c r="Y7" i="14"/>
  <c r="BE6" i="14"/>
  <c r="BE21" i="14" s="1"/>
  <c r="BD6" i="14"/>
  <c r="BD21" i="14" s="1"/>
  <c r="BC6" i="14"/>
  <c r="BC21" i="14" s="1"/>
  <c r="BB6" i="14"/>
  <c r="BB21" i="14" s="1"/>
  <c r="BA6" i="14"/>
  <c r="AZ6" i="14"/>
  <c r="AZ21" i="14" s="1"/>
  <c r="AY6" i="14"/>
  <c r="AY21" i="14" s="1"/>
  <c r="AX6" i="14"/>
  <c r="AX21" i="14" s="1"/>
  <c r="AW6" i="14"/>
  <c r="AW21" i="14" s="1"/>
  <c r="AV6" i="14"/>
  <c r="AV21" i="14" s="1"/>
  <c r="AU6" i="14"/>
  <c r="AU21" i="14" s="1"/>
  <c r="AT6" i="14"/>
  <c r="AT21" i="14" s="1"/>
  <c r="AS6" i="14"/>
  <c r="AR6" i="14"/>
  <c r="AR21" i="14" s="1"/>
  <c r="AQ6" i="14"/>
  <c r="AQ21" i="14" s="1"/>
  <c r="AP6" i="14"/>
  <c r="AP21" i="14" s="1"/>
  <c r="AO6" i="14"/>
  <c r="AO21" i="14" s="1"/>
  <c r="AN6" i="14"/>
  <c r="AN21" i="14" s="1"/>
  <c r="AM6" i="14"/>
  <c r="AM21" i="14" s="1"/>
  <c r="AL6" i="14"/>
  <c r="AL21" i="14" s="1"/>
  <c r="AK6" i="14"/>
  <c r="AJ6" i="14"/>
  <c r="AJ21" i="14" s="1"/>
  <c r="AI6" i="14"/>
  <c r="AI21" i="14" s="1"/>
  <c r="AH6" i="14"/>
  <c r="AH21" i="14" s="1"/>
  <c r="AG6" i="14"/>
  <c r="AG21" i="14" s="1"/>
  <c r="AF6" i="14"/>
  <c r="AF21" i="14" s="1"/>
  <c r="AE6" i="14"/>
  <c r="AE21" i="14" s="1"/>
  <c r="AD6" i="14"/>
  <c r="AD21" i="14" s="1"/>
  <c r="AC6" i="14"/>
  <c r="AB6" i="14"/>
  <c r="AB21" i="14" s="1"/>
  <c r="AA6" i="14"/>
  <c r="AA21" i="14" s="1"/>
  <c r="Z6" i="14"/>
  <c r="Z21" i="14" s="1"/>
  <c r="Y6" i="14"/>
  <c r="Y21" i="14" s="1"/>
  <c r="X18" i="14"/>
  <c r="X17" i="14"/>
  <c r="X24" i="14"/>
  <c r="X20" i="14"/>
  <c r="X19" i="14"/>
  <c r="X23" i="14"/>
  <c r="X22" i="14"/>
  <c r="X16" i="14"/>
  <c r="X15" i="14"/>
  <c r="X14" i="14"/>
  <c r="X13" i="14"/>
  <c r="X12" i="14"/>
  <c r="X11" i="14"/>
  <c r="X10" i="14"/>
  <c r="X9" i="14"/>
  <c r="X7" i="14"/>
  <c r="X6" i="14"/>
  <c r="X115" i="14" l="1"/>
  <c r="X68" i="14"/>
  <c r="X21" i="14"/>
  <c r="AF72" i="37" l="1"/>
  <c r="AE72" i="37"/>
  <c r="AD72" i="37"/>
  <c r="AC72" i="37"/>
  <c r="AB72" i="37"/>
  <c r="AA72" i="37"/>
  <c r="Z72" i="37"/>
  <c r="Y72" i="37"/>
  <c r="X72" i="37"/>
  <c r="W72" i="37"/>
  <c r="V72" i="37"/>
  <c r="U72" i="37"/>
  <c r="T72" i="37"/>
  <c r="S72" i="37"/>
  <c r="R72" i="37"/>
  <c r="Q72" i="37"/>
  <c r="P72" i="37"/>
  <c r="O72" i="37"/>
  <c r="N72" i="37"/>
  <c r="M72" i="37"/>
  <c r="L72" i="37"/>
  <c r="K72" i="37"/>
  <c r="J72" i="37"/>
  <c r="I72" i="37"/>
  <c r="H72" i="37"/>
  <c r="G72" i="37"/>
  <c r="F72" i="37"/>
  <c r="E72" i="37"/>
  <c r="D72" i="37"/>
  <c r="C72" i="37"/>
  <c r="B72" i="37"/>
  <c r="AF71" i="37"/>
  <c r="AE71" i="37"/>
  <c r="AD71" i="37"/>
  <c r="AC71" i="37"/>
  <c r="AB71" i="37"/>
  <c r="AA71" i="37"/>
  <c r="Z71" i="37"/>
  <c r="Y71" i="37"/>
  <c r="X71" i="37"/>
  <c r="W71" i="37"/>
  <c r="V71" i="37"/>
  <c r="U71" i="37"/>
  <c r="T71" i="37"/>
  <c r="S71" i="37"/>
  <c r="R71" i="37"/>
  <c r="Q71" i="37"/>
  <c r="P71" i="37"/>
  <c r="O71" i="37"/>
  <c r="N71" i="37"/>
  <c r="M71" i="37"/>
  <c r="L71" i="37"/>
  <c r="K71" i="37"/>
  <c r="J71" i="37"/>
  <c r="I71" i="37"/>
  <c r="H71" i="37"/>
  <c r="G71" i="37"/>
  <c r="F71" i="37"/>
  <c r="E71" i="37"/>
  <c r="D71" i="37"/>
  <c r="C71" i="37"/>
  <c r="B71" i="37"/>
  <c r="AF70" i="37"/>
  <c r="AE70" i="37"/>
  <c r="AD70" i="37"/>
  <c r="AC70" i="37"/>
  <c r="AB70" i="37"/>
  <c r="AA70" i="37"/>
  <c r="Z70" i="37"/>
  <c r="Y70" i="37"/>
  <c r="X70" i="37"/>
  <c r="W70" i="37"/>
  <c r="V70" i="37"/>
  <c r="U70" i="37"/>
  <c r="T70" i="37"/>
  <c r="S70" i="37"/>
  <c r="R70" i="37"/>
  <c r="Q70" i="37"/>
  <c r="P70" i="37"/>
  <c r="O70" i="37"/>
  <c r="N70" i="37"/>
  <c r="M70" i="37"/>
  <c r="L70" i="37"/>
  <c r="K70" i="37"/>
  <c r="J70" i="37"/>
  <c r="I70" i="37"/>
  <c r="H70" i="37"/>
  <c r="G70" i="37"/>
  <c r="F70" i="37"/>
  <c r="E70" i="37"/>
  <c r="D70" i="37"/>
  <c r="C70" i="37"/>
  <c r="B70" i="37"/>
  <c r="AF72" i="36"/>
  <c r="AE72" i="36"/>
  <c r="AD72" i="36"/>
  <c r="AC72" i="36"/>
  <c r="AB72" i="36"/>
  <c r="AA72" i="36"/>
  <c r="Z72" i="36"/>
  <c r="Y72" i="36"/>
  <c r="X72" i="36"/>
  <c r="W72" i="36"/>
  <c r="V72" i="36"/>
  <c r="U72" i="36"/>
  <c r="T72" i="36"/>
  <c r="S72" i="36"/>
  <c r="R72" i="36"/>
  <c r="Q72" i="36"/>
  <c r="P72" i="36"/>
  <c r="O72" i="36"/>
  <c r="N72" i="36"/>
  <c r="M72" i="36"/>
  <c r="L72" i="36"/>
  <c r="K72" i="36"/>
  <c r="J72" i="36"/>
  <c r="I72" i="36"/>
  <c r="H72" i="36"/>
  <c r="G72" i="36"/>
  <c r="F72" i="36"/>
  <c r="E72" i="36"/>
  <c r="D72" i="36"/>
  <c r="C72" i="36"/>
  <c r="AF71" i="36"/>
  <c r="AE71" i="36"/>
  <c r="AD71" i="36"/>
  <c r="AC71" i="36"/>
  <c r="AB71" i="36"/>
  <c r="AA71" i="36"/>
  <c r="Z71" i="36"/>
  <c r="Y71" i="36"/>
  <c r="X71" i="36"/>
  <c r="W71" i="36"/>
  <c r="V71" i="36"/>
  <c r="U71" i="36"/>
  <c r="T71" i="36"/>
  <c r="S71" i="36"/>
  <c r="R71" i="36"/>
  <c r="Q71" i="36"/>
  <c r="P71" i="36"/>
  <c r="O71" i="36"/>
  <c r="N71" i="36"/>
  <c r="M71" i="36"/>
  <c r="L71" i="36"/>
  <c r="K71" i="36"/>
  <c r="J71" i="36"/>
  <c r="I71" i="36"/>
  <c r="H71" i="36"/>
  <c r="G71" i="36"/>
  <c r="F71" i="36"/>
  <c r="E71" i="36"/>
  <c r="D71" i="36"/>
  <c r="C71" i="36"/>
  <c r="AF70" i="36"/>
  <c r="AE70" i="36"/>
  <c r="AD70" i="36"/>
  <c r="AC70" i="36"/>
  <c r="AB70" i="36"/>
  <c r="AA70" i="36"/>
  <c r="Z70" i="36"/>
  <c r="Y70" i="36"/>
  <c r="X70" i="36"/>
  <c r="W70" i="36"/>
  <c r="V70" i="36"/>
  <c r="U70" i="36"/>
  <c r="T70" i="36"/>
  <c r="S70" i="36"/>
  <c r="R70" i="36"/>
  <c r="Q70" i="36"/>
  <c r="P70" i="36"/>
  <c r="O70" i="36"/>
  <c r="N70" i="36"/>
  <c r="M70" i="36"/>
  <c r="L70" i="36"/>
  <c r="K70" i="36"/>
  <c r="J70" i="36"/>
  <c r="I70" i="36"/>
  <c r="H70" i="36"/>
  <c r="G70" i="36"/>
  <c r="F70" i="36"/>
  <c r="E70" i="36"/>
  <c r="D70" i="36"/>
  <c r="C70" i="36"/>
  <c r="B72" i="36"/>
  <c r="B71" i="36"/>
  <c r="B70" i="36"/>
  <c r="AK5" i="44" l="1"/>
  <c r="AJ5" i="44"/>
  <c r="AI5" i="44"/>
  <c r="AH5" i="44"/>
  <c r="AG5" i="44"/>
  <c r="AF5" i="44"/>
  <c r="AE5" i="44"/>
  <c r="AD5" i="44"/>
  <c r="AD8" i="44" s="1"/>
  <c r="AC5" i="44"/>
  <c r="AB5" i="44"/>
  <c r="AA5" i="44"/>
  <c r="Z5" i="44"/>
  <c r="Y5" i="44"/>
  <c r="X5" i="44"/>
  <c r="W5" i="44"/>
  <c r="V5" i="44"/>
  <c r="U5" i="44"/>
  <c r="T5" i="44"/>
  <c r="S5" i="44"/>
  <c r="R5" i="44"/>
  <c r="Q5" i="44"/>
  <c r="P5" i="44"/>
  <c r="O5" i="44"/>
  <c r="N5" i="44"/>
  <c r="AC31" i="44" s="1"/>
  <c r="M5" i="44"/>
  <c r="L5" i="44"/>
  <c r="K5" i="44"/>
  <c r="AF31" i="44" s="1"/>
  <c r="J5" i="44"/>
  <c r="I5" i="44"/>
  <c r="H5" i="44"/>
  <c r="G5" i="44"/>
  <c r="F5" i="44"/>
  <c r="E5" i="44"/>
  <c r="AK4" i="44"/>
  <c r="AJ4" i="44"/>
  <c r="AI4" i="44"/>
  <c r="AH4" i="44"/>
  <c r="AG4" i="44"/>
  <c r="AF4" i="44"/>
  <c r="AE4" i="44"/>
  <c r="AE30" i="44" s="1"/>
  <c r="AD4" i="44"/>
  <c r="AC4" i="44"/>
  <c r="AB4" i="44"/>
  <c r="AA4" i="44"/>
  <c r="Z4" i="44"/>
  <c r="Y4" i="44"/>
  <c r="X4" i="44"/>
  <c r="W4" i="44"/>
  <c r="W30" i="44" s="1"/>
  <c r="V4" i="44"/>
  <c r="U4" i="44"/>
  <c r="T4" i="44"/>
  <c r="S4" i="44"/>
  <c r="R4" i="44"/>
  <c r="Q4" i="44"/>
  <c r="P4" i="44"/>
  <c r="O4" i="44"/>
  <c r="AD30" i="44" s="1"/>
  <c r="N4" i="44"/>
  <c r="M4" i="44"/>
  <c r="L4" i="44"/>
  <c r="K4" i="44"/>
  <c r="J4" i="44"/>
  <c r="I4" i="44"/>
  <c r="H4" i="44"/>
  <c r="G4" i="44"/>
  <c r="G30" i="44" s="1"/>
  <c r="F4" i="44"/>
  <c r="E4" i="44"/>
  <c r="D5" i="44"/>
  <c r="D8" i="44" s="1"/>
  <c r="D4" i="44"/>
  <c r="D7" i="44" s="1"/>
  <c r="AK8" i="44"/>
  <c r="AJ8" i="44"/>
  <c r="AI8" i="44"/>
  <c r="AC8" i="44"/>
  <c r="AB8" i="44"/>
  <c r="AA8" i="44"/>
  <c r="V8" i="44"/>
  <c r="U8" i="44"/>
  <c r="T8" i="44"/>
  <c r="S8" i="44"/>
  <c r="M8" i="44"/>
  <c r="L8" i="44"/>
  <c r="K8" i="44"/>
  <c r="F8" i="44"/>
  <c r="E8" i="44"/>
  <c r="AK7" i="44"/>
  <c r="AK9" i="44" s="1"/>
  <c r="AF7" i="44"/>
  <c r="AF9" i="44" s="1"/>
  <c r="AD7" i="44"/>
  <c r="AC7" i="44"/>
  <c r="AC9" i="44" s="1"/>
  <c r="X7" i="44"/>
  <c r="W7" i="44"/>
  <c r="V7" i="44"/>
  <c r="U7" i="44"/>
  <c r="U9" i="44" s="1"/>
  <c r="P7" i="44"/>
  <c r="N7" i="44"/>
  <c r="M7" i="44"/>
  <c r="M9" i="44" s="1"/>
  <c r="H7" i="44"/>
  <c r="G7" i="44"/>
  <c r="F7" i="44"/>
  <c r="E7" i="44"/>
  <c r="E9" i="44" s="1"/>
  <c r="AH8" i="44"/>
  <c r="AG8" i="44"/>
  <c r="AF8" i="44"/>
  <c r="Z8" i="44"/>
  <c r="Y8" i="44"/>
  <c r="X8" i="44"/>
  <c r="R8" i="44"/>
  <c r="Q8" i="44"/>
  <c r="P8" i="44"/>
  <c r="J8" i="44"/>
  <c r="I8" i="44"/>
  <c r="H8" i="44"/>
  <c r="AJ7" i="44"/>
  <c r="AJ9" i="44" s="1"/>
  <c r="AI7" i="44"/>
  <c r="AI9" i="44" s="1"/>
  <c r="AH7" i="44"/>
  <c r="AG30" i="44"/>
  <c r="AB7" i="44"/>
  <c r="AB9" i="44" s="1"/>
  <c r="AA7" i="44"/>
  <c r="AA9" i="44" s="1"/>
  <c r="Z7" i="44"/>
  <c r="V30" i="44"/>
  <c r="T7" i="44"/>
  <c r="T9" i="44" s="1"/>
  <c r="S7" i="44"/>
  <c r="S9" i="44" s="1"/>
  <c r="R7" i="44"/>
  <c r="AF30" i="44"/>
  <c r="J7" i="44"/>
  <c r="AK5" i="43"/>
  <c r="AJ5" i="43"/>
  <c r="AJ8" i="43" s="1"/>
  <c r="AI5" i="43"/>
  <c r="AI31" i="43" s="1"/>
  <c r="AH5" i="43"/>
  <c r="AG5" i="43"/>
  <c r="AF5" i="43"/>
  <c r="AE5" i="43"/>
  <c r="AD5" i="43"/>
  <c r="AD8" i="43" s="1"/>
  <c r="AC5" i="43"/>
  <c r="AB5" i="43"/>
  <c r="AB8" i="43" s="1"/>
  <c r="AA5" i="43"/>
  <c r="AA31" i="43" s="1"/>
  <c r="Z5" i="43"/>
  <c r="Y5" i="43"/>
  <c r="X5" i="43"/>
  <c r="X8" i="43" s="1"/>
  <c r="W5" i="43"/>
  <c r="V5" i="43"/>
  <c r="V8" i="43" s="1"/>
  <c r="U5" i="43"/>
  <c r="T5" i="43"/>
  <c r="T8" i="43" s="1"/>
  <c r="S5" i="43"/>
  <c r="R5" i="43"/>
  <c r="Q5" i="43"/>
  <c r="P5" i="43"/>
  <c r="O5" i="43"/>
  <c r="N5" i="43"/>
  <c r="N8" i="43" s="1"/>
  <c r="M5" i="43"/>
  <c r="L5" i="43"/>
  <c r="L31" i="43" s="1"/>
  <c r="K5" i="43"/>
  <c r="AE31" i="43" s="1"/>
  <c r="J5" i="43"/>
  <c r="I5" i="43"/>
  <c r="H5" i="43"/>
  <c r="H8" i="43" s="1"/>
  <c r="G5" i="43"/>
  <c r="F5" i="43"/>
  <c r="F8" i="43" s="1"/>
  <c r="E5" i="43"/>
  <c r="E8" i="43" s="1"/>
  <c r="AK4" i="43"/>
  <c r="AK30" i="43" s="1"/>
  <c r="AJ4" i="43"/>
  <c r="AI4" i="43"/>
  <c r="AH4" i="43"/>
  <c r="AG4" i="43"/>
  <c r="AG30" i="43" s="1"/>
  <c r="AF4" i="43"/>
  <c r="AE4" i="43"/>
  <c r="AE7" i="43" s="1"/>
  <c r="AD4" i="43"/>
  <c r="AD30" i="43" s="1"/>
  <c r="AC4" i="43"/>
  <c r="AC7" i="43" s="1"/>
  <c r="AB4" i="43"/>
  <c r="AB7" i="43" s="1"/>
  <c r="AB9" i="43" s="1"/>
  <c r="AA4" i="43"/>
  <c r="Z4" i="43"/>
  <c r="Y4" i="43"/>
  <c r="Y30" i="43" s="1"/>
  <c r="X4" i="43"/>
  <c r="W4" i="43"/>
  <c r="W7" i="43" s="1"/>
  <c r="V4" i="43"/>
  <c r="U4" i="43"/>
  <c r="U7" i="43" s="1"/>
  <c r="T4" i="43"/>
  <c r="S4" i="43"/>
  <c r="R4" i="43"/>
  <c r="Q4" i="43"/>
  <c r="P4" i="43"/>
  <c r="O4" i="43"/>
  <c r="I30" i="43" s="1"/>
  <c r="N4" i="43"/>
  <c r="N30" i="43" s="1"/>
  <c r="M4" i="43"/>
  <c r="M30" i="43" s="1"/>
  <c r="L4" i="43"/>
  <c r="AF30" i="43" s="1"/>
  <c r="K4" i="43"/>
  <c r="J4" i="43"/>
  <c r="I4" i="43"/>
  <c r="H4" i="43"/>
  <c r="G4" i="43"/>
  <c r="G7" i="43" s="1"/>
  <c r="F4" i="43"/>
  <c r="F30" i="43" s="1"/>
  <c r="E4" i="43"/>
  <c r="E30" i="43" s="1"/>
  <c r="D5" i="43"/>
  <c r="D4" i="43"/>
  <c r="H30" i="43"/>
  <c r="AI8" i="43"/>
  <c r="S8" i="43"/>
  <c r="L8" i="43"/>
  <c r="K8" i="43"/>
  <c r="D8" i="43"/>
  <c r="AF7" i="43"/>
  <c r="AD7" i="43"/>
  <c r="X7" i="43"/>
  <c r="V7" i="43"/>
  <c r="P7" i="43"/>
  <c r="N7" i="43"/>
  <c r="H7" i="43"/>
  <c r="F7" i="43"/>
  <c r="E7" i="43"/>
  <c r="AK8" i="43"/>
  <c r="AH8" i="43"/>
  <c r="AG8" i="43"/>
  <c r="AF31" i="43"/>
  <c r="AC8" i="43"/>
  <c r="Z8" i="43"/>
  <c r="Y8" i="43"/>
  <c r="W31" i="43"/>
  <c r="U8" i="43"/>
  <c r="R8" i="43"/>
  <c r="Q8" i="43"/>
  <c r="M8" i="43"/>
  <c r="J8" i="43"/>
  <c r="I8" i="43"/>
  <c r="D31" i="43"/>
  <c r="AJ7" i="43"/>
  <c r="AI7" i="43"/>
  <c r="AI9" i="43" s="1"/>
  <c r="AH7" i="43"/>
  <c r="AC30" i="43"/>
  <c r="AA7" i="43"/>
  <c r="T7" i="43"/>
  <c r="S7" i="43"/>
  <c r="R7" i="43"/>
  <c r="K7" i="43"/>
  <c r="K9" i="43" s="1"/>
  <c r="J7" i="43"/>
  <c r="D7" i="43"/>
  <c r="AK5" i="41"/>
  <c r="AJ5" i="41"/>
  <c r="AJ31" i="41" s="1"/>
  <c r="AI5" i="41"/>
  <c r="AH5" i="41"/>
  <c r="AG5" i="41"/>
  <c r="AG8" i="41" s="1"/>
  <c r="AF5" i="41"/>
  <c r="AF31" i="41" s="1"/>
  <c r="AE5" i="41"/>
  <c r="AD5" i="41"/>
  <c r="AD8" i="41" s="1"/>
  <c r="AC5" i="41"/>
  <c r="AB5" i="41"/>
  <c r="AB8" i="41" s="1"/>
  <c r="AA5" i="41"/>
  <c r="Z5" i="41"/>
  <c r="Y5" i="41"/>
  <c r="Y8" i="41" s="1"/>
  <c r="X5" i="41"/>
  <c r="X8" i="41" s="1"/>
  <c r="W5" i="41"/>
  <c r="V5" i="41"/>
  <c r="U5" i="41"/>
  <c r="T5" i="41"/>
  <c r="S5" i="41"/>
  <c r="R5" i="41"/>
  <c r="Q5" i="41"/>
  <c r="P5" i="41"/>
  <c r="P8" i="41" s="1"/>
  <c r="O5" i="41"/>
  <c r="N5" i="41"/>
  <c r="D31" i="41" s="1"/>
  <c r="M5" i="41"/>
  <c r="L5" i="41"/>
  <c r="L31" i="41" s="1"/>
  <c r="K5" i="41"/>
  <c r="J5" i="41"/>
  <c r="I5" i="41"/>
  <c r="H5" i="41"/>
  <c r="H31" i="41" s="1"/>
  <c r="G5" i="41"/>
  <c r="F5" i="41"/>
  <c r="E5" i="41"/>
  <c r="AK4" i="41"/>
  <c r="AJ4" i="41"/>
  <c r="AI4" i="41"/>
  <c r="AH4" i="41"/>
  <c r="AG4" i="41"/>
  <c r="AG30" i="41" s="1"/>
  <c r="AF4" i="41"/>
  <c r="AE4" i="41"/>
  <c r="AE7" i="41" s="1"/>
  <c r="AE9" i="41" s="1"/>
  <c r="AD4" i="41"/>
  <c r="AC4" i="41"/>
  <c r="AB4" i="41"/>
  <c r="AA4" i="41"/>
  <c r="Z4" i="41"/>
  <c r="Z7" i="41" s="1"/>
  <c r="Y4" i="41"/>
  <c r="Y7" i="41" s="1"/>
  <c r="X4" i="41"/>
  <c r="W4" i="41"/>
  <c r="W30" i="41" s="1"/>
  <c r="V4" i="41"/>
  <c r="U4" i="41"/>
  <c r="T4" i="41"/>
  <c r="S4" i="41"/>
  <c r="R4" i="41"/>
  <c r="R7" i="41" s="1"/>
  <c r="Q4" i="41"/>
  <c r="P4" i="41"/>
  <c r="O4" i="41"/>
  <c r="F30" i="41" s="1"/>
  <c r="N4" i="41"/>
  <c r="M4" i="41"/>
  <c r="L4" i="41"/>
  <c r="K4" i="41"/>
  <c r="J4" i="41"/>
  <c r="J7" i="41" s="1"/>
  <c r="I4" i="41"/>
  <c r="I7" i="41" s="1"/>
  <c r="H4" i="41"/>
  <c r="G4" i="41"/>
  <c r="F4" i="41"/>
  <c r="E4" i="41"/>
  <c r="D5" i="41"/>
  <c r="D8" i="41" s="1"/>
  <c r="D4" i="41"/>
  <c r="AK5" i="40"/>
  <c r="AJ5" i="40"/>
  <c r="AJ31" i="40" s="1"/>
  <c r="AI5" i="40"/>
  <c r="AI31" i="40" s="1"/>
  <c r="AH5" i="40"/>
  <c r="AG5" i="40"/>
  <c r="AF5" i="40"/>
  <c r="AE5" i="40"/>
  <c r="AD5" i="40"/>
  <c r="AD8" i="40" s="1"/>
  <c r="AC5" i="40"/>
  <c r="AC8" i="40" s="1"/>
  <c r="AB5" i="40"/>
  <c r="AA5" i="40"/>
  <c r="AA8" i="40" s="1"/>
  <c r="Z5" i="40"/>
  <c r="Y5" i="40"/>
  <c r="X5" i="40"/>
  <c r="W5" i="40"/>
  <c r="V5" i="40"/>
  <c r="U5" i="40"/>
  <c r="T5" i="40"/>
  <c r="S5" i="40"/>
  <c r="R5" i="40"/>
  <c r="Q5" i="40"/>
  <c r="P5" i="40"/>
  <c r="P8" i="40" s="1"/>
  <c r="O5" i="40"/>
  <c r="N5" i="40"/>
  <c r="AE31" i="40" s="1"/>
  <c r="M5" i="40"/>
  <c r="M8" i="40" s="1"/>
  <c r="L5" i="40"/>
  <c r="K5" i="40"/>
  <c r="D31" i="40" s="1"/>
  <c r="J5" i="40"/>
  <c r="I5" i="40"/>
  <c r="H5" i="40"/>
  <c r="G5" i="40"/>
  <c r="F5" i="40"/>
  <c r="E5" i="40"/>
  <c r="AK4" i="40"/>
  <c r="AK30" i="40" s="1"/>
  <c r="AJ4" i="40"/>
  <c r="AI4" i="40"/>
  <c r="AH4" i="40"/>
  <c r="AG4" i="40"/>
  <c r="AF4" i="40"/>
  <c r="AE4" i="40"/>
  <c r="AE7" i="40" s="1"/>
  <c r="AD4" i="40"/>
  <c r="AC4" i="40"/>
  <c r="AC7" i="40" s="1"/>
  <c r="AC9" i="40" s="1"/>
  <c r="AB4" i="40"/>
  <c r="AB7" i="40" s="1"/>
  <c r="AB9" i="40" s="1"/>
  <c r="AA4" i="40"/>
  <c r="Z4" i="40"/>
  <c r="Y4" i="40"/>
  <c r="Y30" i="40" s="1"/>
  <c r="X4" i="40"/>
  <c r="W4" i="40"/>
  <c r="W7" i="40" s="1"/>
  <c r="V4" i="40"/>
  <c r="U4" i="40"/>
  <c r="T4" i="40"/>
  <c r="S4" i="40"/>
  <c r="R4" i="40"/>
  <c r="Q4" i="40"/>
  <c r="Q30" i="40" s="1"/>
  <c r="P4" i="40"/>
  <c r="O4" i="40"/>
  <c r="AG30" i="40" s="1"/>
  <c r="N4" i="40"/>
  <c r="M4" i="40"/>
  <c r="M7" i="40" s="1"/>
  <c r="M9" i="40" s="1"/>
  <c r="L4" i="40"/>
  <c r="K4" i="40"/>
  <c r="J4" i="40"/>
  <c r="I4" i="40"/>
  <c r="H4" i="40"/>
  <c r="G4" i="40"/>
  <c r="G7" i="40" s="1"/>
  <c r="F4" i="40"/>
  <c r="F30" i="40" s="1"/>
  <c r="E4" i="40"/>
  <c r="E30" i="40" s="1"/>
  <c r="D5" i="40"/>
  <c r="D4" i="40"/>
  <c r="AK5" i="28"/>
  <c r="AJ5" i="28"/>
  <c r="AI5" i="28"/>
  <c r="AH5" i="28"/>
  <c r="AG5" i="28"/>
  <c r="AF5" i="28"/>
  <c r="AE5" i="28"/>
  <c r="AD5" i="28"/>
  <c r="AC5" i="28"/>
  <c r="AB5" i="28"/>
  <c r="AA5" i="28"/>
  <c r="Z5" i="28"/>
  <c r="Y5" i="28"/>
  <c r="X5" i="28"/>
  <c r="W5" i="28"/>
  <c r="V5" i="28"/>
  <c r="U5" i="28"/>
  <c r="T5" i="28"/>
  <c r="S5" i="28"/>
  <c r="R5" i="28"/>
  <c r="Q5" i="28"/>
  <c r="P5" i="28"/>
  <c r="O5" i="28"/>
  <c r="N5" i="28"/>
  <c r="M5" i="28"/>
  <c r="L5" i="28"/>
  <c r="K5" i="28"/>
  <c r="J5" i="28"/>
  <c r="I5" i="28"/>
  <c r="H5" i="28"/>
  <c r="G5" i="28"/>
  <c r="F5" i="28"/>
  <c r="E5" i="28"/>
  <c r="AK4" i="28"/>
  <c r="AJ4" i="28"/>
  <c r="AI4" i="28"/>
  <c r="AH4" i="28"/>
  <c r="AG4" i="28"/>
  <c r="AG30" i="28" s="1"/>
  <c r="AF4" i="28"/>
  <c r="AE4" i="28"/>
  <c r="AE30" i="28" s="1"/>
  <c r="AD4" i="28"/>
  <c r="AC4" i="28"/>
  <c r="AB4" i="28"/>
  <c r="AA4" i="28"/>
  <c r="Z4" i="28"/>
  <c r="Y4" i="28"/>
  <c r="Y30" i="28" s="1"/>
  <c r="X4" i="28"/>
  <c r="W4" i="28"/>
  <c r="W30" i="28" s="1"/>
  <c r="V4" i="28"/>
  <c r="U4" i="28"/>
  <c r="T4" i="28"/>
  <c r="S4" i="28"/>
  <c r="R4" i="28"/>
  <c r="Q4" i="28"/>
  <c r="Q30" i="28" s="1"/>
  <c r="P4" i="28"/>
  <c r="O4" i="28"/>
  <c r="AF30" i="28" s="1"/>
  <c r="N4" i="28"/>
  <c r="M4" i="28"/>
  <c r="L4" i="28"/>
  <c r="K4" i="28"/>
  <c r="J4" i="28"/>
  <c r="I4" i="28"/>
  <c r="I30" i="28" s="1"/>
  <c r="H4" i="28"/>
  <c r="G4" i="28"/>
  <c r="G30" i="28" s="1"/>
  <c r="F4" i="28"/>
  <c r="E4" i="28"/>
  <c r="D5" i="28"/>
  <c r="D4" i="28"/>
  <c r="AK8" i="41"/>
  <c r="AJ8" i="41"/>
  <c r="AE8" i="41"/>
  <c r="AC8" i="41"/>
  <c r="W8" i="41"/>
  <c r="V8" i="41"/>
  <c r="U8" i="41"/>
  <c r="T8" i="41"/>
  <c r="O8" i="41"/>
  <c r="M8" i="41"/>
  <c r="G8" i="41"/>
  <c r="F8" i="41"/>
  <c r="E8" i="41"/>
  <c r="AF7" i="41"/>
  <c r="AD7" i="41"/>
  <c r="X7" i="41"/>
  <c r="W7" i="41"/>
  <c r="W9" i="41" s="1"/>
  <c r="V7" i="41"/>
  <c r="Q7" i="41"/>
  <c r="P7" i="41"/>
  <c r="N7" i="41"/>
  <c r="H7" i="41"/>
  <c r="G7" i="41"/>
  <c r="G9" i="41" s="1"/>
  <c r="F7" i="41"/>
  <c r="AK31" i="41"/>
  <c r="AI8" i="41"/>
  <c r="AH8" i="41"/>
  <c r="AC31" i="41"/>
  <c r="AA8" i="41"/>
  <c r="Z8" i="41"/>
  <c r="S8" i="41"/>
  <c r="R8" i="41"/>
  <c r="Q8" i="41"/>
  <c r="J8" i="41"/>
  <c r="I8" i="41"/>
  <c r="E31" i="41"/>
  <c r="AK7" i="41"/>
  <c r="AK9" i="41" s="1"/>
  <c r="AJ7" i="41"/>
  <c r="AI7" i="41"/>
  <c r="AH7" i="41"/>
  <c r="AE30" i="41"/>
  <c r="AC7" i="41"/>
  <c r="AC9" i="41" s="1"/>
  <c r="AB7" i="41"/>
  <c r="AA7" i="41"/>
  <c r="U7" i="41"/>
  <c r="U9" i="41" s="1"/>
  <c r="T7" i="41"/>
  <c r="S7" i="41"/>
  <c r="M7" i="41"/>
  <c r="M9" i="41" s="1"/>
  <c r="G30" i="41"/>
  <c r="E7" i="41"/>
  <c r="E9" i="41" s="1"/>
  <c r="D7" i="41"/>
  <c r="AK8" i="40"/>
  <c r="AJ8" i="40"/>
  <c r="AI8" i="40"/>
  <c r="AB8" i="40"/>
  <c r="V8" i="40"/>
  <c r="U8" i="40"/>
  <c r="T8" i="40"/>
  <c r="S8" i="40"/>
  <c r="L8" i="40"/>
  <c r="F8" i="40"/>
  <c r="E8" i="40"/>
  <c r="D8" i="40"/>
  <c r="AK7" i="40"/>
  <c r="AF7" i="40"/>
  <c r="AD7" i="40"/>
  <c r="X7" i="40"/>
  <c r="V7" i="40"/>
  <c r="U7" i="40"/>
  <c r="P7" i="40"/>
  <c r="N7" i="40"/>
  <c r="H7" i="40"/>
  <c r="F7" i="40"/>
  <c r="E7" i="40"/>
  <c r="AH8" i="40"/>
  <c r="AG8" i="40"/>
  <c r="AF8" i="40"/>
  <c r="Z8" i="40"/>
  <c r="Y8" i="40"/>
  <c r="X8" i="40"/>
  <c r="R8" i="40"/>
  <c r="Q8" i="40"/>
  <c r="J8" i="40"/>
  <c r="I8" i="40"/>
  <c r="H8" i="40"/>
  <c r="AJ7" i="40"/>
  <c r="AJ9" i="40" s="1"/>
  <c r="AI7" i="40"/>
  <c r="AH7" i="40"/>
  <c r="AH9" i="40" s="1"/>
  <c r="AA7" i="40"/>
  <c r="Z7" i="40"/>
  <c r="Z9" i="40" s="1"/>
  <c r="T7" i="40"/>
  <c r="T9" i="40" s="1"/>
  <c r="S7" i="40"/>
  <c r="S9" i="40" s="1"/>
  <c r="R7" i="40"/>
  <c r="J7" i="40"/>
  <c r="D7" i="40"/>
  <c r="AK5" i="39"/>
  <c r="AK8" i="39" s="1"/>
  <c r="AJ5" i="39"/>
  <c r="AI5" i="39"/>
  <c r="AH5" i="39"/>
  <c r="AG5" i="39"/>
  <c r="AF5" i="39"/>
  <c r="AF31" i="39" s="1"/>
  <c r="AE5" i="39"/>
  <c r="AD5" i="39"/>
  <c r="AD31" i="39" s="1"/>
  <c r="AC5" i="39"/>
  <c r="AC8" i="39" s="1"/>
  <c r="AB5" i="39"/>
  <c r="AA5" i="39"/>
  <c r="Z5" i="39"/>
  <c r="Y5" i="39"/>
  <c r="X5" i="39"/>
  <c r="W5" i="39"/>
  <c r="V5" i="39"/>
  <c r="V8" i="39" s="1"/>
  <c r="U5" i="39"/>
  <c r="T5" i="39"/>
  <c r="T8" i="39" s="1"/>
  <c r="S5" i="39"/>
  <c r="R5" i="39"/>
  <c r="Q5" i="39"/>
  <c r="P5" i="39"/>
  <c r="O5" i="39"/>
  <c r="N5" i="39"/>
  <c r="P31" i="39" s="1"/>
  <c r="M5" i="39"/>
  <c r="L5" i="39"/>
  <c r="AE31" i="39" s="1"/>
  <c r="K5" i="39"/>
  <c r="J5" i="39"/>
  <c r="I5" i="39"/>
  <c r="H5" i="39"/>
  <c r="H8" i="39" s="1"/>
  <c r="G5" i="39"/>
  <c r="F5" i="39"/>
  <c r="F31" i="39" s="1"/>
  <c r="E5" i="39"/>
  <c r="AK4" i="39"/>
  <c r="AJ4" i="39"/>
  <c r="AI4" i="39"/>
  <c r="AH4" i="39"/>
  <c r="AG4" i="39"/>
  <c r="AF4" i="39"/>
  <c r="AE4" i="39"/>
  <c r="AE7" i="39" s="1"/>
  <c r="AD4" i="39"/>
  <c r="AC4" i="39"/>
  <c r="AC7" i="39" s="1"/>
  <c r="AC9" i="39" s="1"/>
  <c r="AB4" i="39"/>
  <c r="AA4" i="39"/>
  <c r="Z4" i="39"/>
  <c r="Y4" i="39"/>
  <c r="X4" i="39"/>
  <c r="W4" i="39"/>
  <c r="W7" i="39" s="1"/>
  <c r="V4" i="39"/>
  <c r="U4" i="39"/>
  <c r="U7" i="39" s="1"/>
  <c r="U9" i="39" s="1"/>
  <c r="T4" i="39"/>
  <c r="S4" i="39"/>
  <c r="R4" i="39"/>
  <c r="R30" i="39" s="1"/>
  <c r="Q4" i="39"/>
  <c r="P4" i="39"/>
  <c r="O4" i="39"/>
  <c r="O7" i="39" s="1"/>
  <c r="N4" i="39"/>
  <c r="M4" i="39"/>
  <c r="AF30" i="39" s="1"/>
  <c r="L4" i="39"/>
  <c r="K4" i="39"/>
  <c r="J4" i="39"/>
  <c r="I4" i="39"/>
  <c r="I30" i="39" s="1"/>
  <c r="H4" i="39"/>
  <c r="G4" i="39"/>
  <c r="G7" i="39" s="1"/>
  <c r="F4" i="39"/>
  <c r="E4" i="39"/>
  <c r="D5" i="39"/>
  <c r="D8" i="39" s="1"/>
  <c r="D4" i="39"/>
  <c r="X31" i="39"/>
  <c r="AI8" i="39"/>
  <c r="AA8" i="39"/>
  <c r="U8" i="39"/>
  <c r="S8" i="39"/>
  <c r="M8" i="39"/>
  <c r="K8" i="39"/>
  <c r="E8" i="39"/>
  <c r="AK7" i="39"/>
  <c r="AF7" i="39"/>
  <c r="X7" i="39"/>
  <c r="P7" i="39"/>
  <c r="M7" i="39"/>
  <c r="M9" i="39" s="1"/>
  <c r="H7" i="39"/>
  <c r="E7" i="39"/>
  <c r="AJ8" i="39"/>
  <c r="AH8" i="39"/>
  <c r="AG8" i="39"/>
  <c r="AF8" i="39"/>
  <c r="AB8" i="39"/>
  <c r="Z8" i="39"/>
  <c r="Y8" i="39"/>
  <c r="X8" i="39"/>
  <c r="R8" i="39"/>
  <c r="Q8" i="39"/>
  <c r="P8" i="39"/>
  <c r="J8" i="39"/>
  <c r="I8" i="39"/>
  <c r="G31" i="39"/>
  <c r="AJ7" i="39"/>
  <c r="AI7" i="39"/>
  <c r="AH7" i="39"/>
  <c r="AD7" i="39"/>
  <c r="AB7" i="39"/>
  <c r="AA7" i="39"/>
  <c r="Z7" i="39"/>
  <c r="V7" i="39"/>
  <c r="T7" i="39"/>
  <c r="S7" i="39"/>
  <c r="S9" i="39" s="1"/>
  <c r="R7" i="39"/>
  <c r="N7" i="39"/>
  <c r="K7" i="39"/>
  <c r="K9" i="39" s="1"/>
  <c r="J7" i="39"/>
  <c r="F7" i="39"/>
  <c r="D7" i="39"/>
  <c r="AK5" i="26"/>
  <c r="AJ5" i="26"/>
  <c r="AJ31" i="26" s="1"/>
  <c r="AI5" i="26"/>
  <c r="AH5" i="26"/>
  <c r="AG5" i="26"/>
  <c r="AF5" i="26"/>
  <c r="AE5" i="26"/>
  <c r="AD5" i="26"/>
  <c r="AD31" i="26" s="1"/>
  <c r="AC5" i="26"/>
  <c r="AB5" i="26"/>
  <c r="AB31" i="26" s="1"/>
  <c r="AA5" i="26"/>
  <c r="Z5" i="26"/>
  <c r="Y5" i="26"/>
  <c r="X5" i="26"/>
  <c r="W5" i="26"/>
  <c r="V5" i="26"/>
  <c r="V31" i="26" s="1"/>
  <c r="U5" i="26"/>
  <c r="T5" i="26"/>
  <c r="T31" i="26" s="1"/>
  <c r="S5" i="26"/>
  <c r="R5" i="26"/>
  <c r="Q5" i="26"/>
  <c r="P5" i="26"/>
  <c r="O5" i="26"/>
  <c r="N5" i="26"/>
  <c r="AI31" i="26" s="1"/>
  <c r="M5" i="26"/>
  <c r="L5" i="26"/>
  <c r="L31" i="26" s="1"/>
  <c r="K5" i="26"/>
  <c r="J5" i="26"/>
  <c r="I5" i="26"/>
  <c r="H5" i="26"/>
  <c r="G5" i="26"/>
  <c r="F5" i="26"/>
  <c r="F31" i="26" s="1"/>
  <c r="E5" i="26"/>
  <c r="AK4" i="26"/>
  <c r="AK30" i="26" s="1"/>
  <c r="AJ4" i="26"/>
  <c r="AI4" i="26"/>
  <c r="AH4" i="26"/>
  <c r="AG4" i="26"/>
  <c r="AF4" i="26"/>
  <c r="AE4" i="26"/>
  <c r="AE30" i="26" s="1"/>
  <c r="AD4" i="26"/>
  <c r="AC4" i="26"/>
  <c r="AC30" i="26" s="1"/>
  <c r="AB4" i="26"/>
  <c r="AA4" i="26"/>
  <c r="Z4" i="26"/>
  <c r="Y4" i="26"/>
  <c r="X4" i="26"/>
  <c r="W4" i="26"/>
  <c r="W30" i="26" s="1"/>
  <c r="V4" i="26"/>
  <c r="U4" i="26"/>
  <c r="U30" i="26" s="1"/>
  <c r="T4" i="26"/>
  <c r="S4" i="26"/>
  <c r="R4" i="26"/>
  <c r="Q4" i="26"/>
  <c r="P4" i="26"/>
  <c r="O4" i="26"/>
  <c r="AB30" i="26" s="1"/>
  <c r="N4" i="26"/>
  <c r="M4" i="26"/>
  <c r="M30" i="26" s="1"/>
  <c r="L4" i="26"/>
  <c r="K4" i="26"/>
  <c r="J4" i="26"/>
  <c r="I4" i="26"/>
  <c r="H4" i="26"/>
  <c r="G4" i="26"/>
  <c r="G30" i="26" s="1"/>
  <c r="F4" i="26"/>
  <c r="E4" i="26"/>
  <c r="E30" i="26" s="1"/>
  <c r="D5" i="26"/>
  <c r="D4" i="26"/>
  <c r="AK5" i="24"/>
  <c r="AJ5" i="24"/>
  <c r="AI5" i="24"/>
  <c r="AH5" i="24"/>
  <c r="AG5" i="24"/>
  <c r="AF5" i="24"/>
  <c r="AE5" i="24"/>
  <c r="AD5" i="24"/>
  <c r="AD31" i="24" s="1"/>
  <c r="AC5" i="24"/>
  <c r="AB5" i="24"/>
  <c r="AA5" i="24"/>
  <c r="Z5" i="24"/>
  <c r="Y5" i="24"/>
  <c r="X5" i="24"/>
  <c r="W5" i="24"/>
  <c r="V5" i="24"/>
  <c r="V31" i="24" s="1"/>
  <c r="U5" i="24"/>
  <c r="T5" i="24"/>
  <c r="S5" i="24"/>
  <c r="R5" i="24"/>
  <c r="Q5" i="24"/>
  <c r="P5" i="24"/>
  <c r="O5" i="24"/>
  <c r="N5" i="24"/>
  <c r="N31" i="24" s="1"/>
  <c r="M5" i="24"/>
  <c r="L5" i="24"/>
  <c r="K5" i="24"/>
  <c r="J5" i="24"/>
  <c r="I5" i="24"/>
  <c r="H5" i="24"/>
  <c r="G5" i="24"/>
  <c r="F5" i="24"/>
  <c r="F31" i="24" s="1"/>
  <c r="E5" i="24"/>
  <c r="AK4" i="24"/>
  <c r="AJ4" i="24"/>
  <c r="AI4" i="24"/>
  <c r="AH4" i="24"/>
  <c r="AG4" i="24"/>
  <c r="AF4" i="24"/>
  <c r="AE4" i="24"/>
  <c r="AE30" i="24" s="1"/>
  <c r="AD4" i="24"/>
  <c r="AC4" i="24"/>
  <c r="AB4" i="24"/>
  <c r="AA4" i="24"/>
  <c r="Z4" i="24"/>
  <c r="Y4" i="24"/>
  <c r="X4" i="24"/>
  <c r="W4" i="24"/>
  <c r="W30" i="24" s="1"/>
  <c r="V4" i="24"/>
  <c r="U4" i="24"/>
  <c r="T4" i="24"/>
  <c r="S4" i="24"/>
  <c r="R4" i="24"/>
  <c r="Q4" i="24"/>
  <c r="P4" i="24"/>
  <c r="O4" i="24"/>
  <c r="AF30" i="24" s="1"/>
  <c r="N4" i="24"/>
  <c r="M4" i="24"/>
  <c r="L4" i="24"/>
  <c r="K4" i="24"/>
  <c r="J4" i="24"/>
  <c r="I4" i="24"/>
  <c r="H4" i="24"/>
  <c r="G4" i="24"/>
  <c r="G30" i="24" s="1"/>
  <c r="F4" i="24"/>
  <c r="E4" i="24"/>
  <c r="D5" i="24"/>
  <c r="D4" i="24"/>
  <c r="AK5" i="23"/>
  <c r="AJ5" i="23"/>
  <c r="AI5" i="23"/>
  <c r="AH5" i="23"/>
  <c r="AG5" i="23"/>
  <c r="AF5" i="23"/>
  <c r="AE5" i="23"/>
  <c r="AD5" i="23"/>
  <c r="AD31" i="23" s="1"/>
  <c r="AC5" i="23"/>
  <c r="AB5" i="23"/>
  <c r="AA5" i="23"/>
  <c r="Z5" i="23"/>
  <c r="Y5" i="23"/>
  <c r="X5" i="23"/>
  <c r="W5" i="23"/>
  <c r="V5" i="23"/>
  <c r="V31" i="23" s="1"/>
  <c r="U5" i="23"/>
  <c r="T5" i="23"/>
  <c r="S5" i="23"/>
  <c r="R5" i="23"/>
  <c r="Q5" i="23"/>
  <c r="P5" i="23"/>
  <c r="O5" i="23"/>
  <c r="N5" i="23"/>
  <c r="AF31" i="23" s="1"/>
  <c r="M5" i="23"/>
  <c r="L5" i="23"/>
  <c r="K5" i="23"/>
  <c r="J5" i="23"/>
  <c r="I5" i="23"/>
  <c r="H5" i="23"/>
  <c r="G5" i="23"/>
  <c r="F5" i="23"/>
  <c r="F31" i="23" s="1"/>
  <c r="E5" i="23"/>
  <c r="AK4" i="23"/>
  <c r="AJ4" i="23"/>
  <c r="AI4" i="23"/>
  <c r="AH4" i="23"/>
  <c r="AG4" i="23"/>
  <c r="AF4" i="23"/>
  <c r="AE4" i="23"/>
  <c r="AE30" i="23" s="1"/>
  <c r="AD4" i="23"/>
  <c r="AC4" i="23"/>
  <c r="AB4" i="23"/>
  <c r="AA4" i="23"/>
  <c r="Z4" i="23"/>
  <c r="Y4" i="23"/>
  <c r="X4" i="23"/>
  <c r="W4" i="23"/>
  <c r="W30" i="23" s="1"/>
  <c r="V4" i="23"/>
  <c r="U4" i="23"/>
  <c r="T4" i="23"/>
  <c r="S4" i="23"/>
  <c r="R4" i="23"/>
  <c r="Q4" i="23"/>
  <c r="P4" i="23"/>
  <c r="O4" i="23"/>
  <c r="AH30" i="23" s="1"/>
  <c r="N4" i="23"/>
  <c r="M4" i="23"/>
  <c r="L4" i="23"/>
  <c r="K4" i="23"/>
  <c r="J4" i="23"/>
  <c r="I4" i="23"/>
  <c r="H4" i="23"/>
  <c r="G4" i="23"/>
  <c r="G30" i="23" s="1"/>
  <c r="F4" i="23"/>
  <c r="E4" i="23"/>
  <c r="D5" i="23"/>
  <c r="D4" i="23"/>
  <c r="AK5" i="25"/>
  <c r="AJ5" i="25"/>
  <c r="AJ31" i="25" s="1"/>
  <c r="AI5" i="25"/>
  <c r="AH5" i="25"/>
  <c r="AG5" i="25"/>
  <c r="AF5" i="25"/>
  <c r="AE5" i="25"/>
  <c r="AD5" i="25"/>
  <c r="AD31" i="25" s="1"/>
  <c r="AC5" i="25"/>
  <c r="AB5" i="25"/>
  <c r="AB31" i="25" s="1"/>
  <c r="AA5" i="25"/>
  <c r="Z5" i="25"/>
  <c r="Y5" i="25"/>
  <c r="X5" i="25"/>
  <c r="W5" i="25"/>
  <c r="V5" i="25"/>
  <c r="V31" i="25" s="1"/>
  <c r="U5" i="25"/>
  <c r="T5" i="25"/>
  <c r="T31" i="25" s="1"/>
  <c r="S5" i="25"/>
  <c r="R5" i="25"/>
  <c r="Q5" i="25"/>
  <c r="P5" i="25"/>
  <c r="O5" i="25"/>
  <c r="N5" i="25"/>
  <c r="N31" i="25" s="1"/>
  <c r="M5" i="25"/>
  <c r="L5" i="25"/>
  <c r="L31" i="25" s="1"/>
  <c r="K5" i="25"/>
  <c r="J5" i="25"/>
  <c r="I5" i="25"/>
  <c r="H5" i="25"/>
  <c r="G5" i="25"/>
  <c r="F5" i="25"/>
  <c r="F31" i="25" s="1"/>
  <c r="E5" i="25"/>
  <c r="AK4" i="25"/>
  <c r="AK7" i="25" s="1"/>
  <c r="AJ4" i="25"/>
  <c r="AI4" i="25"/>
  <c r="AH4" i="25"/>
  <c r="AG4" i="25"/>
  <c r="AF4" i="25"/>
  <c r="AE4" i="25"/>
  <c r="AD4" i="25"/>
  <c r="AC4" i="25"/>
  <c r="AC30" i="25" s="1"/>
  <c r="AB4" i="25"/>
  <c r="AA4" i="25"/>
  <c r="Z4" i="25"/>
  <c r="Y4" i="25"/>
  <c r="X4" i="25"/>
  <c r="W4" i="25"/>
  <c r="V4" i="25"/>
  <c r="U4" i="25"/>
  <c r="U30" i="25" s="1"/>
  <c r="T4" i="25"/>
  <c r="S4" i="25"/>
  <c r="R4" i="25"/>
  <c r="Q4" i="25"/>
  <c r="P4" i="25"/>
  <c r="O4" i="25"/>
  <c r="N4" i="25"/>
  <c r="M4" i="25"/>
  <c r="AF30" i="25" s="1"/>
  <c r="L4" i="25"/>
  <c r="K4" i="25"/>
  <c r="J4" i="25"/>
  <c r="I4" i="25"/>
  <c r="H4" i="25"/>
  <c r="G4" i="25"/>
  <c r="F4" i="25"/>
  <c r="E4" i="25"/>
  <c r="E30" i="25" s="1"/>
  <c r="D5" i="25"/>
  <c r="D4" i="25"/>
  <c r="AK5" i="20"/>
  <c r="AJ5" i="20"/>
  <c r="AI5" i="20"/>
  <c r="AH5" i="20"/>
  <c r="AG5" i="20"/>
  <c r="AF5" i="20"/>
  <c r="AE5" i="20"/>
  <c r="AD5" i="20"/>
  <c r="AD31" i="20" s="1"/>
  <c r="AC5" i="20"/>
  <c r="AB5" i="20"/>
  <c r="AA5" i="20"/>
  <c r="Z5" i="20"/>
  <c r="Y5" i="20"/>
  <c r="X5" i="20"/>
  <c r="W5" i="20"/>
  <c r="V5" i="20"/>
  <c r="V31" i="20" s="1"/>
  <c r="U5" i="20"/>
  <c r="T5" i="20"/>
  <c r="S5" i="20"/>
  <c r="R5" i="20"/>
  <c r="Q5" i="20"/>
  <c r="P5" i="20"/>
  <c r="O5" i="20"/>
  <c r="N5" i="20"/>
  <c r="AF31" i="20" s="1"/>
  <c r="M5" i="20"/>
  <c r="L5" i="20"/>
  <c r="K5" i="20"/>
  <c r="J5" i="20"/>
  <c r="I5" i="20"/>
  <c r="H5" i="20"/>
  <c r="G5" i="20"/>
  <c r="F5" i="20"/>
  <c r="F31" i="20" s="1"/>
  <c r="E5" i="20"/>
  <c r="AK4" i="20"/>
  <c r="AJ4" i="20"/>
  <c r="AI4" i="20"/>
  <c r="AH4" i="20"/>
  <c r="AG4" i="20"/>
  <c r="AF4" i="20"/>
  <c r="AE4" i="20"/>
  <c r="AE30" i="20" s="1"/>
  <c r="AD4" i="20"/>
  <c r="AC4" i="20"/>
  <c r="AB4" i="20"/>
  <c r="AA4" i="20"/>
  <c r="Z4" i="20"/>
  <c r="Y4" i="20"/>
  <c r="X4" i="20"/>
  <c r="W4" i="20"/>
  <c r="W30" i="20" s="1"/>
  <c r="V4" i="20"/>
  <c r="U4" i="20"/>
  <c r="T4" i="20"/>
  <c r="S4" i="20"/>
  <c r="R4" i="20"/>
  <c r="Q4" i="20"/>
  <c r="P4" i="20"/>
  <c r="O4" i="20"/>
  <c r="AG30" i="20" s="1"/>
  <c r="N4" i="20"/>
  <c r="M4" i="20"/>
  <c r="L4" i="20"/>
  <c r="K4" i="20"/>
  <c r="J4" i="20"/>
  <c r="I4" i="20"/>
  <c r="H4" i="20"/>
  <c r="G4" i="20"/>
  <c r="G30" i="20" s="1"/>
  <c r="F4" i="20"/>
  <c r="E4" i="20"/>
  <c r="D5" i="20"/>
  <c r="D4" i="20"/>
  <c r="AK5" i="38"/>
  <c r="AK8" i="38" s="1"/>
  <c r="AJ5" i="38"/>
  <c r="AI5" i="38"/>
  <c r="AI8" i="38" s="1"/>
  <c r="AH5" i="38"/>
  <c r="AG5" i="38"/>
  <c r="AF5" i="38"/>
  <c r="AE5" i="38"/>
  <c r="AD5" i="38"/>
  <c r="AC5" i="38"/>
  <c r="AC8" i="38" s="1"/>
  <c r="AB5" i="38"/>
  <c r="AB8" i="38" s="1"/>
  <c r="AA5" i="38"/>
  <c r="Z5" i="38"/>
  <c r="Y5" i="38"/>
  <c r="X5" i="38"/>
  <c r="W5" i="38"/>
  <c r="V5" i="38"/>
  <c r="U5" i="38"/>
  <c r="U8" i="38" s="1"/>
  <c r="T5" i="38"/>
  <c r="T8" i="38" s="1"/>
  <c r="S5" i="38"/>
  <c r="S8" i="38" s="1"/>
  <c r="R5" i="38"/>
  <c r="Q5" i="38"/>
  <c r="P5" i="38"/>
  <c r="O5" i="38"/>
  <c r="N5" i="38"/>
  <c r="M5" i="38"/>
  <c r="M8" i="38" s="1"/>
  <c r="L5" i="38"/>
  <c r="K5" i="38"/>
  <c r="J5" i="38"/>
  <c r="I5" i="38"/>
  <c r="H5" i="38"/>
  <c r="H8" i="38" s="1"/>
  <c r="G5" i="38"/>
  <c r="F5" i="38"/>
  <c r="F31" i="38" s="1"/>
  <c r="E5" i="38"/>
  <c r="AK4" i="38"/>
  <c r="AJ4" i="38"/>
  <c r="AI4" i="38"/>
  <c r="AH4" i="38"/>
  <c r="AG4" i="38"/>
  <c r="AF4" i="38"/>
  <c r="AE4" i="38"/>
  <c r="AE7" i="38" s="1"/>
  <c r="AD4" i="38"/>
  <c r="AC4" i="38"/>
  <c r="AC7" i="38" s="1"/>
  <c r="AB4" i="38"/>
  <c r="AA4" i="38"/>
  <c r="Z4" i="38"/>
  <c r="Y4" i="38"/>
  <c r="X4" i="38"/>
  <c r="W4" i="38"/>
  <c r="W7" i="38" s="1"/>
  <c r="V4" i="38"/>
  <c r="V7" i="38" s="1"/>
  <c r="U4" i="38"/>
  <c r="U7" i="38" s="1"/>
  <c r="T4" i="38"/>
  <c r="T7" i="38" s="1"/>
  <c r="S4" i="38"/>
  <c r="R4" i="38"/>
  <c r="Q4" i="38"/>
  <c r="P4" i="38"/>
  <c r="O4" i="38"/>
  <c r="O7" i="38" s="1"/>
  <c r="N4" i="38"/>
  <c r="M4" i="38"/>
  <c r="M7" i="38" s="1"/>
  <c r="L4" i="38"/>
  <c r="L7" i="38" s="1"/>
  <c r="L9" i="38" s="1"/>
  <c r="K4" i="38"/>
  <c r="J4" i="38"/>
  <c r="I4" i="38"/>
  <c r="H4" i="38"/>
  <c r="G4" i="38"/>
  <c r="G7" i="38" s="1"/>
  <c r="F4" i="38"/>
  <c r="E4" i="38"/>
  <c r="D5" i="38"/>
  <c r="R7" i="38"/>
  <c r="S7" i="38"/>
  <c r="Y7" i="38"/>
  <c r="AB7" i="38"/>
  <c r="AI7" i="38"/>
  <c r="AJ7" i="38"/>
  <c r="P8" i="38"/>
  <c r="Y8" i="38"/>
  <c r="Z8" i="38"/>
  <c r="AA8" i="38"/>
  <c r="AH8" i="38"/>
  <c r="X8" i="38"/>
  <c r="E8" i="38"/>
  <c r="AK7" i="38"/>
  <c r="I7" i="38"/>
  <c r="F7" i="38"/>
  <c r="AD7" i="38"/>
  <c r="D4" i="38"/>
  <c r="AJ8" i="38"/>
  <c r="AG8" i="38"/>
  <c r="AF8" i="38"/>
  <c r="AE8" i="38"/>
  <c r="W8" i="38"/>
  <c r="R8" i="38"/>
  <c r="O8" i="38"/>
  <c r="L8" i="38"/>
  <c r="J8" i="38"/>
  <c r="I8" i="38"/>
  <c r="G8" i="38"/>
  <c r="D8" i="38"/>
  <c r="AH7" i="38"/>
  <c r="AG7" i="38"/>
  <c r="AA7" i="38"/>
  <c r="Z7" i="38"/>
  <c r="Q7" i="38"/>
  <c r="N7" i="38"/>
  <c r="K7" i="38"/>
  <c r="J7" i="38"/>
  <c r="E7" i="38"/>
  <c r="D7" i="38"/>
  <c r="O118" i="14"/>
  <c r="N118" i="14"/>
  <c r="M118" i="14"/>
  <c r="L118" i="14"/>
  <c r="K118" i="14"/>
  <c r="J118" i="14"/>
  <c r="I118" i="14"/>
  <c r="H118" i="14"/>
  <c r="G118" i="14"/>
  <c r="F118" i="14"/>
  <c r="E118" i="14"/>
  <c r="D118" i="14"/>
  <c r="C118" i="14"/>
  <c r="O79" i="14"/>
  <c r="N79" i="14"/>
  <c r="M79" i="14"/>
  <c r="L79" i="14"/>
  <c r="K79" i="14"/>
  <c r="J79" i="14"/>
  <c r="I79" i="14"/>
  <c r="H79" i="14"/>
  <c r="G79" i="14"/>
  <c r="F79" i="14"/>
  <c r="E79" i="14"/>
  <c r="D79" i="14"/>
  <c r="C79" i="14"/>
  <c r="O40" i="14"/>
  <c r="N40" i="14"/>
  <c r="M40" i="14"/>
  <c r="L40" i="14"/>
  <c r="K40" i="14"/>
  <c r="J40" i="14"/>
  <c r="I40" i="14"/>
  <c r="H40" i="14"/>
  <c r="G40" i="14"/>
  <c r="F40" i="14"/>
  <c r="E40" i="14"/>
  <c r="D40" i="14"/>
  <c r="C40" i="14"/>
  <c r="AJ30" i="28"/>
  <c r="AH30" i="28"/>
  <c r="AB30" i="28"/>
  <c r="Z30" i="28"/>
  <c r="T30" i="28"/>
  <c r="R30" i="28"/>
  <c r="L30" i="28"/>
  <c r="J30" i="28"/>
  <c r="AK30" i="29"/>
  <c r="AJ30" i="29"/>
  <c r="AI30" i="29"/>
  <c r="AH30" i="29"/>
  <c r="AG30" i="29"/>
  <c r="AF30" i="29"/>
  <c r="AE30" i="29"/>
  <c r="AD30" i="29"/>
  <c r="AC30" i="29"/>
  <c r="AB30" i="29"/>
  <c r="AA30" i="29"/>
  <c r="Z30" i="29"/>
  <c r="Y30" i="29"/>
  <c r="X30" i="29"/>
  <c r="W30" i="29"/>
  <c r="V30" i="29"/>
  <c r="U30" i="29"/>
  <c r="T30" i="29"/>
  <c r="S30" i="29"/>
  <c r="R30" i="29"/>
  <c r="Q30" i="29"/>
  <c r="P30" i="29"/>
  <c r="O30" i="29"/>
  <c r="N30" i="29"/>
  <c r="M30" i="29"/>
  <c r="L30" i="29"/>
  <c r="K30" i="29"/>
  <c r="J30" i="29"/>
  <c r="I30" i="29"/>
  <c r="H30" i="29"/>
  <c r="G30" i="29"/>
  <c r="F30" i="29"/>
  <c r="E30" i="29"/>
  <c r="D30" i="29"/>
  <c r="AK32" i="27"/>
  <c r="AJ32" i="27"/>
  <c r="AI32" i="27"/>
  <c r="AH32" i="27"/>
  <c r="AG32" i="27"/>
  <c r="AF32" i="27"/>
  <c r="AE32" i="27"/>
  <c r="AD32" i="27"/>
  <c r="AC32" i="27"/>
  <c r="AB32" i="27"/>
  <c r="AA32" i="27"/>
  <c r="Z32" i="27"/>
  <c r="Y32" i="27"/>
  <c r="X32" i="27"/>
  <c r="W32" i="27"/>
  <c r="V32" i="27"/>
  <c r="U32" i="27"/>
  <c r="T32" i="27"/>
  <c r="S32" i="27"/>
  <c r="R32" i="27"/>
  <c r="Q32" i="27"/>
  <c r="P32" i="27"/>
  <c r="O32" i="27"/>
  <c r="N32" i="27"/>
  <c r="M32" i="27"/>
  <c r="L32" i="27"/>
  <c r="K32" i="27"/>
  <c r="J32" i="27"/>
  <c r="I32" i="27"/>
  <c r="H32" i="27"/>
  <c r="G32" i="27"/>
  <c r="F32" i="27"/>
  <c r="E32" i="27"/>
  <c r="D32" i="27"/>
  <c r="AK31" i="27"/>
  <c r="AJ31" i="27"/>
  <c r="AI31" i="27"/>
  <c r="AH31" i="27"/>
  <c r="AG31" i="27"/>
  <c r="AF31" i="27"/>
  <c r="AE31" i="27"/>
  <c r="AD31" i="27"/>
  <c r="AC31" i="27"/>
  <c r="AB31" i="27"/>
  <c r="AA31" i="27"/>
  <c r="Z31" i="27"/>
  <c r="Y31" i="27"/>
  <c r="X31" i="27"/>
  <c r="W31" i="27"/>
  <c r="V31" i="27"/>
  <c r="U31" i="27"/>
  <c r="T31" i="27"/>
  <c r="S31" i="27"/>
  <c r="R31" i="27"/>
  <c r="Q31" i="27"/>
  <c r="P31" i="27"/>
  <c r="O31" i="27"/>
  <c r="N31" i="27"/>
  <c r="M31" i="27"/>
  <c r="L31" i="27"/>
  <c r="K31" i="27"/>
  <c r="J31" i="27"/>
  <c r="I31" i="27"/>
  <c r="H31" i="27"/>
  <c r="G31" i="27"/>
  <c r="F31" i="27"/>
  <c r="E31" i="27"/>
  <c r="D31" i="27"/>
  <c r="AK30" i="27"/>
  <c r="AJ30" i="27"/>
  <c r="AI30" i="27"/>
  <c r="AH30" i="27"/>
  <c r="AG30" i="27"/>
  <c r="AF30" i="27"/>
  <c r="AE30" i="27"/>
  <c r="AD30" i="27"/>
  <c r="AC30" i="27"/>
  <c r="AB30" i="27"/>
  <c r="AA30" i="27"/>
  <c r="Z30" i="27"/>
  <c r="Y30" i="27"/>
  <c r="X30" i="27"/>
  <c r="W30" i="27"/>
  <c r="V30" i="27"/>
  <c r="U30" i="27"/>
  <c r="T30" i="27"/>
  <c r="S30" i="27"/>
  <c r="R30" i="27"/>
  <c r="Q30" i="27"/>
  <c r="P30" i="27"/>
  <c r="O30" i="27"/>
  <c r="N30" i="27"/>
  <c r="M30" i="27"/>
  <c r="L30" i="27"/>
  <c r="K30" i="27"/>
  <c r="J30" i="27"/>
  <c r="I30" i="27"/>
  <c r="H30" i="27"/>
  <c r="G30" i="27"/>
  <c r="F30" i="27"/>
  <c r="E30" i="27"/>
  <c r="D30" i="27"/>
  <c r="AK31" i="26"/>
  <c r="AC31" i="26"/>
  <c r="U31" i="26"/>
  <c r="M31" i="26"/>
  <c r="E31" i="26"/>
  <c r="AD30" i="26"/>
  <c r="V30" i="26"/>
  <c r="N30" i="26"/>
  <c r="F30" i="26"/>
  <c r="AK31" i="25"/>
  <c r="AE31" i="25"/>
  <c r="W31" i="25"/>
  <c r="U31" i="25"/>
  <c r="O31" i="25"/>
  <c r="M31" i="25"/>
  <c r="G31" i="25"/>
  <c r="E31" i="25"/>
  <c r="AG30" i="25"/>
  <c r="AE30" i="25"/>
  <c r="Y30" i="25"/>
  <c r="W30" i="25"/>
  <c r="Q30" i="25"/>
  <c r="O30" i="25"/>
  <c r="I30" i="25"/>
  <c r="G30" i="25"/>
  <c r="AE31" i="24"/>
  <c r="W31" i="24"/>
  <c r="O31" i="24"/>
  <c r="G31" i="24"/>
  <c r="AG30" i="24"/>
  <c r="Y30" i="24"/>
  <c r="Q30" i="24"/>
  <c r="I30" i="24"/>
  <c r="AG31" i="23"/>
  <c r="Y31" i="23"/>
  <c r="Q31" i="23"/>
  <c r="I31" i="23"/>
  <c r="AI30" i="23"/>
  <c r="AA30" i="23"/>
  <c r="S30" i="23"/>
  <c r="K30" i="23"/>
  <c r="AK32" i="22"/>
  <c r="AJ32" i="22"/>
  <c r="AI32" i="22"/>
  <c r="AH32" i="22"/>
  <c r="AG32" i="22"/>
  <c r="AF32" i="22"/>
  <c r="AE32" i="22"/>
  <c r="AD32" i="22"/>
  <c r="AC32" i="22"/>
  <c r="AB32" i="22"/>
  <c r="AA32" i="22"/>
  <c r="Z32" i="22"/>
  <c r="Y32" i="22"/>
  <c r="X32" i="22"/>
  <c r="W32" i="22"/>
  <c r="V32" i="22"/>
  <c r="U32" i="22"/>
  <c r="T32" i="22"/>
  <c r="S32" i="22"/>
  <c r="R32" i="22"/>
  <c r="Q32" i="22"/>
  <c r="P32" i="22"/>
  <c r="O32" i="22"/>
  <c r="N32" i="22"/>
  <c r="M32" i="22"/>
  <c r="L32" i="22"/>
  <c r="K32" i="22"/>
  <c r="J32" i="22"/>
  <c r="I32" i="22"/>
  <c r="H32" i="22"/>
  <c r="G32" i="22"/>
  <c r="F32" i="22"/>
  <c r="E32" i="22"/>
  <c r="D32" i="22"/>
  <c r="AK31" i="22"/>
  <c r="AJ31" i="22"/>
  <c r="AI31" i="22"/>
  <c r="AH31" i="22"/>
  <c r="AG31" i="22"/>
  <c r="AF31" i="22"/>
  <c r="AE31" i="22"/>
  <c r="AD31" i="22"/>
  <c r="AC31" i="22"/>
  <c r="AB31" i="22"/>
  <c r="AA31" i="22"/>
  <c r="Z31" i="22"/>
  <c r="Y31" i="22"/>
  <c r="X31" i="22"/>
  <c r="W31" i="22"/>
  <c r="V31" i="22"/>
  <c r="U31" i="22"/>
  <c r="T31" i="22"/>
  <c r="S31" i="22"/>
  <c r="R31" i="22"/>
  <c r="Q31" i="22"/>
  <c r="P31" i="22"/>
  <c r="O31" i="22"/>
  <c r="N31" i="22"/>
  <c r="M31" i="22"/>
  <c r="L31" i="22"/>
  <c r="K31" i="22"/>
  <c r="J31" i="22"/>
  <c r="I31" i="22"/>
  <c r="H31" i="22"/>
  <c r="G31" i="22"/>
  <c r="F31" i="22"/>
  <c r="E31" i="22"/>
  <c r="D31" i="22"/>
  <c r="AK30" i="22"/>
  <c r="AJ30" i="22"/>
  <c r="AI30" i="22"/>
  <c r="AH30" i="22"/>
  <c r="AG30" i="22"/>
  <c r="AF30" i="22"/>
  <c r="AE30" i="22"/>
  <c r="AD30" i="22"/>
  <c r="AC30" i="22"/>
  <c r="AB30" i="22"/>
  <c r="AA30" i="22"/>
  <c r="Z30" i="22"/>
  <c r="Y30" i="22"/>
  <c r="X30" i="22"/>
  <c r="W30" i="22"/>
  <c r="V30" i="22"/>
  <c r="U30" i="22"/>
  <c r="T30" i="22"/>
  <c r="S30" i="22"/>
  <c r="R30" i="22"/>
  <c r="Q30" i="22"/>
  <c r="P30" i="22"/>
  <c r="O30" i="22"/>
  <c r="N30" i="22"/>
  <c r="M30" i="22"/>
  <c r="L30" i="22"/>
  <c r="K30" i="22"/>
  <c r="J30" i="22"/>
  <c r="I30" i="22"/>
  <c r="H30" i="22"/>
  <c r="G30" i="22"/>
  <c r="F30" i="22"/>
  <c r="E30" i="22"/>
  <c r="D30" i="22"/>
  <c r="AK32" i="21"/>
  <c r="AJ32" i="21"/>
  <c r="AI32" i="21"/>
  <c r="AH32" i="21"/>
  <c r="AG32" i="21"/>
  <c r="AF32" i="21"/>
  <c r="AE32" i="21"/>
  <c r="AD32" i="21"/>
  <c r="AC32" i="21"/>
  <c r="AB32" i="21"/>
  <c r="AA32" i="21"/>
  <c r="Z32" i="21"/>
  <c r="Y32" i="21"/>
  <c r="X32" i="21"/>
  <c r="W32" i="21"/>
  <c r="V32" i="21"/>
  <c r="U32" i="21"/>
  <c r="T32" i="21"/>
  <c r="S32" i="21"/>
  <c r="R32" i="21"/>
  <c r="Q32" i="21"/>
  <c r="P32" i="21"/>
  <c r="O32" i="21"/>
  <c r="N32" i="21"/>
  <c r="M32" i="21"/>
  <c r="L32" i="21"/>
  <c r="K32" i="21"/>
  <c r="J32" i="21"/>
  <c r="I32" i="21"/>
  <c r="H32" i="21"/>
  <c r="G32" i="21"/>
  <c r="F32" i="21"/>
  <c r="E32" i="21"/>
  <c r="AK31" i="21"/>
  <c r="AJ31" i="21"/>
  <c r="AI31" i="21"/>
  <c r="AH31" i="21"/>
  <c r="AG31" i="21"/>
  <c r="AF31" i="21"/>
  <c r="AE31" i="21"/>
  <c r="AD31" i="21"/>
  <c r="AC31" i="21"/>
  <c r="AB31" i="21"/>
  <c r="AA31" i="21"/>
  <c r="Z31" i="21"/>
  <c r="Y31" i="21"/>
  <c r="X31" i="21"/>
  <c r="W31" i="21"/>
  <c r="V31" i="21"/>
  <c r="U31" i="21"/>
  <c r="T31" i="21"/>
  <c r="S31" i="21"/>
  <c r="R31" i="21"/>
  <c r="Q31" i="21"/>
  <c r="P31" i="21"/>
  <c r="O31" i="21"/>
  <c r="N31" i="21"/>
  <c r="M31" i="21"/>
  <c r="L31" i="21"/>
  <c r="K31" i="21"/>
  <c r="J31" i="21"/>
  <c r="I31" i="21"/>
  <c r="H31" i="21"/>
  <c r="G31" i="21"/>
  <c r="F31" i="21"/>
  <c r="E31" i="21"/>
  <c r="AK30" i="21"/>
  <c r="AJ30" i="21"/>
  <c r="AI30" i="21"/>
  <c r="AH30" i="21"/>
  <c r="AG30" i="21"/>
  <c r="AF30" i="21"/>
  <c r="AE30" i="21"/>
  <c r="AD30" i="21"/>
  <c r="AC30" i="21"/>
  <c r="AB30" i="21"/>
  <c r="AA30" i="21"/>
  <c r="Z30" i="21"/>
  <c r="Y30" i="21"/>
  <c r="X30" i="21"/>
  <c r="W30" i="21"/>
  <c r="V30" i="21"/>
  <c r="U30" i="21"/>
  <c r="T30" i="21"/>
  <c r="S30" i="21"/>
  <c r="R30" i="21"/>
  <c r="Q30" i="21"/>
  <c r="P30" i="21"/>
  <c r="O30" i="21"/>
  <c r="N30" i="21"/>
  <c r="M30" i="21"/>
  <c r="L30" i="21"/>
  <c r="K30" i="21"/>
  <c r="J30" i="21"/>
  <c r="I30" i="21"/>
  <c r="H30" i="21"/>
  <c r="G30" i="21"/>
  <c r="F30" i="21"/>
  <c r="E30" i="21"/>
  <c r="D32" i="21"/>
  <c r="D31" i="21"/>
  <c r="D30" i="21"/>
  <c r="AG31" i="20"/>
  <c r="Y31" i="20"/>
  <c r="Q31" i="20"/>
  <c r="I31" i="20"/>
  <c r="AH30" i="20"/>
  <c r="Z30" i="20"/>
  <c r="R30" i="20"/>
  <c r="J30" i="20"/>
  <c r="AK32" i="1"/>
  <c r="AJ32" i="1"/>
  <c r="AI32" i="1"/>
  <c r="AH32" i="1"/>
  <c r="AG32" i="1"/>
  <c r="AF32" i="1"/>
  <c r="AE32" i="1"/>
  <c r="AD32" i="1"/>
  <c r="AC32" i="1"/>
  <c r="AB32" i="1"/>
  <c r="AA32" i="1"/>
  <c r="Z32" i="1"/>
  <c r="Y32" i="1"/>
  <c r="X32" i="1"/>
  <c r="W32" i="1"/>
  <c r="V32" i="1"/>
  <c r="U32" i="1"/>
  <c r="T32" i="1"/>
  <c r="S32" i="1"/>
  <c r="R32" i="1"/>
  <c r="Q32" i="1"/>
  <c r="P32" i="1"/>
  <c r="O32" i="1"/>
  <c r="N32" i="1"/>
  <c r="M32" i="1"/>
  <c r="L32" i="1"/>
  <c r="K32" i="1"/>
  <c r="J32" i="1"/>
  <c r="I32" i="1"/>
  <c r="H32" i="1"/>
  <c r="G32" i="1"/>
  <c r="F32" i="1"/>
  <c r="E32" i="1"/>
  <c r="AK31" i="1"/>
  <c r="AJ31" i="1"/>
  <c r="AI31" i="1"/>
  <c r="AH31" i="1"/>
  <c r="AG31" i="1"/>
  <c r="AF31" i="1"/>
  <c r="AE31" i="1"/>
  <c r="AD31" i="1"/>
  <c r="AC31" i="1"/>
  <c r="AB31" i="1"/>
  <c r="AA31" i="1"/>
  <c r="Z31" i="1"/>
  <c r="Y31" i="1"/>
  <c r="X31" i="1"/>
  <c r="W31" i="1"/>
  <c r="V31" i="1"/>
  <c r="U31" i="1"/>
  <c r="T31" i="1"/>
  <c r="S31" i="1"/>
  <c r="R31" i="1"/>
  <c r="Q31" i="1"/>
  <c r="P31" i="1"/>
  <c r="O31" i="1"/>
  <c r="N31" i="1"/>
  <c r="M31" i="1"/>
  <c r="L31" i="1"/>
  <c r="K31" i="1"/>
  <c r="J31" i="1"/>
  <c r="I31" i="1"/>
  <c r="H31" i="1"/>
  <c r="G31" i="1"/>
  <c r="F31" i="1"/>
  <c r="E31" i="1"/>
  <c r="AK30" i="1"/>
  <c r="AJ30" i="1"/>
  <c r="AI30" i="1"/>
  <c r="AH30" i="1"/>
  <c r="AG30" i="1"/>
  <c r="AF30" i="1"/>
  <c r="AE30" i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2" i="1"/>
  <c r="D31" i="1"/>
  <c r="D30" i="1"/>
  <c r="X8" i="14"/>
  <c r="AF67" i="37"/>
  <c r="AK5" i="31"/>
  <c r="AK8" i="31" s="1"/>
  <c r="AJ5" i="31"/>
  <c r="AJ8" i="31" s="1"/>
  <c r="AI5" i="31"/>
  <c r="AI8" i="31" s="1"/>
  <c r="AH5" i="31"/>
  <c r="AH8" i="31" s="1"/>
  <c r="AK4" i="31"/>
  <c r="AK7" i="31" s="1"/>
  <c r="AJ4" i="31"/>
  <c r="AJ7" i="31" s="1"/>
  <c r="AI4" i="31"/>
  <c r="AI7" i="31" s="1"/>
  <c r="AH4" i="31"/>
  <c r="AH7" i="31" s="1"/>
  <c r="AK5" i="29"/>
  <c r="AK8" i="29" s="1"/>
  <c r="AJ5" i="29"/>
  <c r="AJ8" i="29" s="1"/>
  <c r="AI5" i="29"/>
  <c r="AI8" i="29" s="1"/>
  <c r="AH5" i="29"/>
  <c r="AH8" i="29" s="1"/>
  <c r="AK4" i="29"/>
  <c r="AK7" i="29" s="1"/>
  <c r="AJ4" i="29"/>
  <c r="AJ7" i="29" s="1"/>
  <c r="AI4" i="29"/>
  <c r="AI7" i="29" s="1"/>
  <c r="AH4" i="29"/>
  <c r="AH7" i="29" s="1"/>
  <c r="AK8" i="28"/>
  <c r="AJ8" i="28"/>
  <c r="AI8" i="28"/>
  <c r="AH8" i="28"/>
  <c r="AK7" i="28"/>
  <c r="AJ7" i="28"/>
  <c r="AJ9" i="28" s="1"/>
  <c r="AI7" i="28"/>
  <c r="AI9" i="28" s="1"/>
  <c r="AH7" i="28"/>
  <c r="AH9" i="28" s="1"/>
  <c r="AK5" i="27"/>
  <c r="AK8" i="27" s="1"/>
  <c r="AJ5" i="27"/>
  <c r="AJ8" i="27" s="1"/>
  <c r="AI5" i="27"/>
  <c r="AI8" i="27" s="1"/>
  <c r="AH5" i="27"/>
  <c r="AH8" i="27" s="1"/>
  <c r="AK4" i="27"/>
  <c r="AK7" i="27" s="1"/>
  <c r="AK9" i="27" s="1"/>
  <c r="AJ4" i="27"/>
  <c r="AJ7" i="27" s="1"/>
  <c r="AI4" i="27"/>
  <c r="AI7" i="27" s="1"/>
  <c r="AH4" i="27"/>
  <c r="AH7" i="27" s="1"/>
  <c r="AH9" i="27" s="1"/>
  <c r="AJ8" i="26"/>
  <c r="AK8" i="26"/>
  <c r="AI8" i="26"/>
  <c r="AH8" i="26"/>
  <c r="AK7" i="26"/>
  <c r="AJ7" i="26"/>
  <c r="AJ9" i="26" s="1"/>
  <c r="AI7" i="26"/>
  <c r="AI9" i="26" s="1"/>
  <c r="AH7" i="26"/>
  <c r="AK8" i="25"/>
  <c r="AJ8" i="25"/>
  <c r="AI8" i="25"/>
  <c r="AH8" i="25"/>
  <c r="AJ7" i="25"/>
  <c r="AI7" i="25"/>
  <c r="AH7" i="25"/>
  <c r="AK8" i="24"/>
  <c r="AJ8" i="24"/>
  <c r="AI8" i="24"/>
  <c r="AH8" i="24"/>
  <c r="AK7" i="24"/>
  <c r="AK9" i="24" s="1"/>
  <c r="AJ7" i="24"/>
  <c r="AI7" i="24"/>
  <c r="AH7" i="24"/>
  <c r="AH9" i="24" s="1"/>
  <c r="AK8" i="23"/>
  <c r="AJ8" i="23"/>
  <c r="AI8" i="23"/>
  <c r="AH8" i="23"/>
  <c r="AK7" i="23"/>
  <c r="AJ7" i="23"/>
  <c r="AI7" i="23"/>
  <c r="AH7" i="23"/>
  <c r="AK5" i="22"/>
  <c r="AK8" i="22" s="1"/>
  <c r="AJ5" i="22"/>
  <c r="AJ8" i="22" s="1"/>
  <c r="AI5" i="22"/>
  <c r="AI8" i="22" s="1"/>
  <c r="AH5" i="22"/>
  <c r="AH8" i="22" s="1"/>
  <c r="AK4" i="22"/>
  <c r="AK7" i="22" s="1"/>
  <c r="AJ4" i="22"/>
  <c r="AJ7" i="22" s="1"/>
  <c r="AJ9" i="22" s="1"/>
  <c r="AI4" i="22"/>
  <c r="AI7" i="22" s="1"/>
  <c r="AI9" i="22" s="1"/>
  <c r="AH4" i="22"/>
  <c r="AH7" i="22" s="1"/>
  <c r="AH9" i="22" s="1"/>
  <c r="AK5" i="21"/>
  <c r="AK8" i="21" s="1"/>
  <c r="AJ5" i="21"/>
  <c r="AJ8" i="21" s="1"/>
  <c r="AI5" i="21"/>
  <c r="AI8" i="21" s="1"/>
  <c r="AH5" i="21"/>
  <c r="AH8" i="21" s="1"/>
  <c r="AK4" i="21"/>
  <c r="AK7" i="21" s="1"/>
  <c r="AJ4" i="21"/>
  <c r="AJ7" i="21" s="1"/>
  <c r="AJ9" i="21" s="1"/>
  <c r="AI4" i="21"/>
  <c r="AI7" i="21" s="1"/>
  <c r="AI9" i="21" s="1"/>
  <c r="AH4" i="21"/>
  <c r="AH7" i="21" s="1"/>
  <c r="AH9" i="21" s="1"/>
  <c r="AK8" i="20"/>
  <c r="AJ8" i="20"/>
  <c r="AI8" i="20"/>
  <c r="AH8" i="20"/>
  <c r="AK7" i="20"/>
  <c r="AJ7" i="20"/>
  <c r="AI7" i="20"/>
  <c r="AH7" i="20"/>
  <c r="AI8" i="1"/>
  <c r="AK7" i="1"/>
  <c r="AJ7" i="1"/>
  <c r="AJ9" i="1" s="1"/>
  <c r="AK5" i="1"/>
  <c r="AK8" i="1" s="1"/>
  <c r="AJ5" i="1"/>
  <c r="AJ8" i="1" s="1"/>
  <c r="AI5" i="1"/>
  <c r="AK4" i="1"/>
  <c r="AJ4" i="1"/>
  <c r="AI4" i="1"/>
  <c r="AI7" i="1" s="1"/>
  <c r="AI9" i="1" s="1"/>
  <c r="AH8" i="1"/>
  <c r="AH7" i="1"/>
  <c r="AH9" i="1" s="1"/>
  <c r="AH5" i="1"/>
  <c r="AH4" i="1"/>
  <c r="AF67" i="36"/>
  <c r="B67" i="36"/>
  <c r="AG5" i="29"/>
  <c r="AG8" i="29" s="1"/>
  <c r="AF5" i="29"/>
  <c r="AE5" i="29"/>
  <c r="AD5" i="29"/>
  <c r="AC5" i="29"/>
  <c r="AB5" i="29"/>
  <c r="AA5" i="29"/>
  <c r="Z5" i="29"/>
  <c r="Y5" i="29"/>
  <c r="X5" i="29"/>
  <c r="W5" i="29"/>
  <c r="V5" i="29"/>
  <c r="U5" i="29"/>
  <c r="T5" i="29"/>
  <c r="S5" i="29"/>
  <c r="R5" i="29"/>
  <c r="Q5" i="29"/>
  <c r="P5" i="29"/>
  <c r="O5" i="29"/>
  <c r="N5" i="29"/>
  <c r="M5" i="29"/>
  <c r="L5" i="29"/>
  <c r="K5" i="29"/>
  <c r="J5" i="29"/>
  <c r="I5" i="29"/>
  <c r="H5" i="29"/>
  <c r="G5" i="29"/>
  <c r="F5" i="29"/>
  <c r="E5" i="29"/>
  <c r="AG4" i="29"/>
  <c r="AF4" i="29"/>
  <c r="AE4" i="29"/>
  <c r="AD4" i="29"/>
  <c r="AC4" i="29"/>
  <c r="AB4" i="29"/>
  <c r="AA4" i="29"/>
  <c r="Z4" i="29"/>
  <c r="Y4" i="29"/>
  <c r="X4" i="29"/>
  <c r="W4" i="29"/>
  <c r="V4" i="29"/>
  <c r="U4" i="29"/>
  <c r="T4" i="29"/>
  <c r="S4" i="29"/>
  <c r="R4" i="29"/>
  <c r="Q4" i="29"/>
  <c r="P4" i="29"/>
  <c r="O4" i="29"/>
  <c r="N4" i="29"/>
  <c r="M4" i="29"/>
  <c r="L4" i="29"/>
  <c r="K4" i="29"/>
  <c r="J4" i="29"/>
  <c r="I4" i="29"/>
  <c r="H4" i="29"/>
  <c r="G4" i="29"/>
  <c r="F4" i="29"/>
  <c r="E4" i="29"/>
  <c r="D5" i="29"/>
  <c r="D4" i="29"/>
  <c r="AG7" i="28"/>
  <c r="AG8" i="28"/>
  <c r="AG5" i="27"/>
  <c r="AG8" i="27" s="1"/>
  <c r="AF5" i="27"/>
  <c r="AE5" i="27"/>
  <c r="AD5" i="27"/>
  <c r="AC5" i="27"/>
  <c r="AB5" i="27"/>
  <c r="AA5" i="27"/>
  <c r="Z5" i="27"/>
  <c r="Y5" i="27"/>
  <c r="X5" i="27"/>
  <c r="W5" i="27"/>
  <c r="V5" i="27"/>
  <c r="U5" i="27"/>
  <c r="T5" i="27"/>
  <c r="S5" i="27"/>
  <c r="R5" i="27"/>
  <c r="Q5" i="27"/>
  <c r="P5" i="27"/>
  <c r="O5" i="27"/>
  <c r="N5" i="27"/>
  <c r="M5" i="27"/>
  <c r="L5" i="27"/>
  <c r="K5" i="27"/>
  <c r="J5" i="27"/>
  <c r="I5" i="27"/>
  <c r="H5" i="27"/>
  <c r="G5" i="27"/>
  <c r="F5" i="27"/>
  <c r="E5" i="27"/>
  <c r="AG4" i="27"/>
  <c r="AG7" i="27" s="1"/>
  <c r="AF4" i="27"/>
  <c r="AE4" i="27"/>
  <c r="AD4" i="27"/>
  <c r="AC4" i="27"/>
  <c r="AB4" i="27"/>
  <c r="AA4" i="27"/>
  <c r="Z4" i="27"/>
  <c r="Y4" i="27"/>
  <c r="X4" i="27"/>
  <c r="W4" i="27"/>
  <c r="V4" i="27"/>
  <c r="U4" i="27"/>
  <c r="T4" i="27"/>
  <c r="S4" i="27"/>
  <c r="R4" i="27"/>
  <c r="Q4" i="27"/>
  <c r="P4" i="27"/>
  <c r="O4" i="27"/>
  <c r="N4" i="27"/>
  <c r="M4" i="27"/>
  <c r="L4" i="27"/>
  <c r="K4" i="27"/>
  <c r="J4" i="27"/>
  <c r="I4" i="27"/>
  <c r="H4" i="27"/>
  <c r="G4" i="27"/>
  <c r="F4" i="27"/>
  <c r="E4" i="27"/>
  <c r="D5" i="27"/>
  <c r="D4" i="27"/>
  <c r="AG8" i="25"/>
  <c r="AG7" i="25"/>
  <c r="AG8" i="24"/>
  <c r="AG7" i="24"/>
  <c r="AG8" i="23"/>
  <c r="AG7" i="23"/>
  <c r="AG8" i="22"/>
  <c r="AG5" i="22"/>
  <c r="AF5" i="22"/>
  <c r="AE5" i="22"/>
  <c r="AD5" i="22"/>
  <c r="AC5" i="22"/>
  <c r="AB5" i="22"/>
  <c r="AA5" i="22"/>
  <c r="Z5" i="22"/>
  <c r="Y5" i="22"/>
  <c r="X5" i="22"/>
  <c r="W5" i="22"/>
  <c r="V5" i="22"/>
  <c r="U5" i="22"/>
  <c r="T5" i="22"/>
  <c r="S5" i="22"/>
  <c r="R5" i="22"/>
  <c r="Q5" i="22"/>
  <c r="P5" i="22"/>
  <c r="O5" i="22"/>
  <c r="N5" i="22"/>
  <c r="M5" i="22"/>
  <c r="L5" i="22"/>
  <c r="K5" i="22"/>
  <c r="J5" i="22"/>
  <c r="I5" i="22"/>
  <c r="H5" i="22"/>
  <c r="G5" i="22"/>
  <c r="F5" i="22"/>
  <c r="E5" i="22"/>
  <c r="AG4" i="22"/>
  <c r="AF4" i="22"/>
  <c r="AE4" i="22"/>
  <c r="AD4" i="22"/>
  <c r="AC4" i="22"/>
  <c r="AB4" i="22"/>
  <c r="AA4" i="22"/>
  <c r="Z4" i="22"/>
  <c r="Y4" i="22"/>
  <c r="X4" i="22"/>
  <c r="W4" i="22"/>
  <c r="V4" i="22"/>
  <c r="U4" i="22"/>
  <c r="T4" i="22"/>
  <c r="S4" i="22"/>
  <c r="R4" i="22"/>
  <c r="Q4" i="22"/>
  <c r="P4" i="22"/>
  <c r="O4" i="22"/>
  <c r="N4" i="22"/>
  <c r="M4" i="22"/>
  <c r="L4" i="22"/>
  <c r="K4" i="22"/>
  <c r="J4" i="22"/>
  <c r="I4" i="22"/>
  <c r="H4" i="22"/>
  <c r="G4" i="22"/>
  <c r="F4" i="22"/>
  <c r="E4" i="22"/>
  <c r="D5" i="22"/>
  <c r="D4" i="22"/>
  <c r="AG5" i="21"/>
  <c r="AF5" i="21"/>
  <c r="AE5" i="21"/>
  <c r="AD5" i="21"/>
  <c r="AC5" i="21"/>
  <c r="AB5" i="21"/>
  <c r="AA5" i="21"/>
  <c r="Z5" i="21"/>
  <c r="Y5" i="21"/>
  <c r="X5" i="21"/>
  <c r="W5" i="21"/>
  <c r="V5" i="21"/>
  <c r="U5" i="21"/>
  <c r="T5" i="21"/>
  <c r="S5" i="21"/>
  <c r="R5" i="21"/>
  <c r="Q5" i="21"/>
  <c r="P5" i="21"/>
  <c r="O5" i="21"/>
  <c r="N5" i="21"/>
  <c r="M5" i="21"/>
  <c r="L5" i="21"/>
  <c r="K5" i="21"/>
  <c r="J5" i="21"/>
  <c r="I5" i="21"/>
  <c r="H5" i="21"/>
  <c r="G5" i="21"/>
  <c r="F5" i="21"/>
  <c r="E5" i="21"/>
  <c r="AG4" i="21"/>
  <c r="AF4" i="21"/>
  <c r="AE4" i="21"/>
  <c r="AD4" i="21"/>
  <c r="AC4" i="21"/>
  <c r="AB4" i="21"/>
  <c r="AA4" i="21"/>
  <c r="Z4" i="21"/>
  <c r="Y4" i="21"/>
  <c r="X4" i="21"/>
  <c r="W4" i="21"/>
  <c r="V4" i="21"/>
  <c r="U4" i="21"/>
  <c r="T4" i="21"/>
  <c r="S4" i="21"/>
  <c r="R4" i="21"/>
  <c r="Q4" i="21"/>
  <c r="P4" i="21"/>
  <c r="O4" i="21"/>
  <c r="N4" i="21"/>
  <c r="M4" i="21"/>
  <c r="L4" i="21"/>
  <c r="K4" i="21"/>
  <c r="J4" i="21"/>
  <c r="I4" i="21"/>
  <c r="H4" i="21"/>
  <c r="G4" i="21"/>
  <c r="F4" i="21"/>
  <c r="E4" i="21"/>
  <c r="D5" i="21"/>
  <c r="D4" i="21"/>
  <c r="AI9" i="31" l="1"/>
  <c r="AJ9" i="31"/>
  <c r="AK9" i="31"/>
  <c r="J30" i="44"/>
  <c r="U31" i="44"/>
  <c r="P31" i="44"/>
  <c r="N30" i="44"/>
  <c r="Y30" i="44"/>
  <c r="AD31" i="44"/>
  <c r="W31" i="44"/>
  <c r="X31" i="44"/>
  <c r="O30" i="44"/>
  <c r="M31" i="44"/>
  <c r="N9" i="44"/>
  <c r="AD9" i="44"/>
  <c r="F30" i="44"/>
  <c r="Q30" i="44"/>
  <c r="D31" i="44"/>
  <c r="O31" i="44"/>
  <c r="AJ31" i="44"/>
  <c r="O7" i="44"/>
  <c r="AE7" i="44"/>
  <c r="N8" i="44"/>
  <c r="H31" i="44"/>
  <c r="E31" i="44"/>
  <c r="AK31" i="44"/>
  <c r="P9" i="44"/>
  <c r="AE31" i="44"/>
  <c r="I30" i="44"/>
  <c r="G31" i="44"/>
  <c r="AB31" i="44"/>
  <c r="T31" i="44"/>
  <c r="F9" i="44"/>
  <c r="V9" i="44"/>
  <c r="D9" i="44"/>
  <c r="J9" i="44"/>
  <c r="R9" i="44"/>
  <c r="Z9" i="44"/>
  <c r="AH9" i="44"/>
  <c r="H9" i="44"/>
  <c r="X9" i="44"/>
  <c r="I7" i="44"/>
  <c r="I9" i="44" s="1"/>
  <c r="Q7" i="44"/>
  <c r="Q9" i="44" s="1"/>
  <c r="Y7" i="44"/>
  <c r="Y9" i="44" s="1"/>
  <c r="AG7" i="44"/>
  <c r="AG9" i="44" s="1"/>
  <c r="G8" i="44"/>
  <c r="G9" i="44" s="1"/>
  <c r="O8" i="44"/>
  <c r="W8" i="44"/>
  <c r="W9" i="44" s="1"/>
  <c r="AE8" i="44"/>
  <c r="K30" i="44"/>
  <c r="S30" i="44"/>
  <c r="AA30" i="44"/>
  <c r="AI30" i="44"/>
  <c r="I31" i="44"/>
  <c r="Q31" i="44"/>
  <c r="Y31" i="44"/>
  <c r="AG31" i="44"/>
  <c r="AH30" i="44"/>
  <c r="D30" i="44"/>
  <c r="L30" i="44"/>
  <c r="T30" i="44"/>
  <c r="AB30" i="44"/>
  <c r="AJ30" i="44"/>
  <c r="J31" i="44"/>
  <c r="R31" i="44"/>
  <c r="Z31" i="44"/>
  <c r="AH31" i="44"/>
  <c r="K7" i="44"/>
  <c r="K9" i="44" s="1"/>
  <c r="E30" i="44"/>
  <c r="M30" i="44"/>
  <c r="U30" i="44"/>
  <c r="AC30" i="44"/>
  <c r="AK30" i="44"/>
  <c r="K31" i="44"/>
  <c r="S31" i="44"/>
  <c r="AA31" i="44"/>
  <c r="AI31" i="44"/>
  <c r="R30" i="44"/>
  <c r="L7" i="44"/>
  <c r="L9" i="44" s="1"/>
  <c r="L31" i="44"/>
  <c r="Z30" i="44"/>
  <c r="H30" i="44"/>
  <c r="P30" i="44"/>
  <c r="X30" i="44"/>
  <c r="F31" i="44"/>
  <c r="N31" i="44"/>
  <c r="V31" i="44"/>
  <c r="AE30" i="43"/>
  <c r="U30" i="43"/>
  <c r="O31" i="43"/>
  <c r="M7" i="43"/>
  <c r="P30" i="43"/>
  <c r="V30" i="43"/>
  <c r="G31" i="43"/>
  <c r="AD31" i="43"/>
  <c r="N9" i="43"/>
  <c r="AK7" i="43"/>
  <c r="X30" i="43"/>
  <c r="AA8" i="43"/>
  <c r="T9" i="43"/>
  <c r="AD9" i="43"/>
  <c r="O7" i="43"/>
  <c r="AJ31" i="43"/>
  <c r="Q30" i="43"/>
  <c r="Z30" i="43"/>
  <c r="S31" i="43"/>
  <c r="AB31" i="43"/>
  <c r="V9" i="43"/>
  <c r="AA9" i="43"/>
  <c r="AJ9" i="43"/>
  <c r="K31" i="43"/>
  <c r="T31" i="43"/>
  <c r="X9" i="43"/>
  <c r="S9" i="43"/>
  <c r="F9" i="43"/>
  <c r="D9" i="43"/>
  <c r="U9" i="43"/>
  <c r="W9" i="43"/>
  <c r="E9" i="43"/>
  <c r="AC9" i="43"/>
  <c r="J9" i="43"/>
  <c r="R9" i="43"/>
  <c r="AH9" i="43"/>
  <c r="H9" i="43"/>
  <c r="M9" i="43"/>
  <c r="AK9" i="43"/>
  <c r="R30" i="43"/>
  <c r="H31" i="43"/>
  <c r="I7" i="43"/>
  <c r="I9" i="43" s="1"/>
  <c r="Q7" i="43"/>
  <c r="Q9" i="43" s="1"/>
  <c r="Y7" i="43"/>
  <c r="Y9" i="43" s="1"/>
  <c r="AG7" i="43"/>
  <c r="AG9" i="43" s="1"/>
  <c r="G8" i="43"/>
  <c r="G9" i="43" s="1"/>
  <c r="O8" i="43"/>
  <c r="O9" i="43" s="1"/>
  <c r="W8" i="43"/>
  <c r="AE8" i="43"/>
  <c r="AE9" i="43" s="1"/>
  <c r="K30" i="43"/>
  <c r="S30" i="43"/>
  <c r="AA30" i="43"/>
  <c r="AI30" i="43"/>
  <c r="I31" i="43"/>
  <c r="Q31" i="43"/>
  <c r="Y31" i="43"/>
  <c r="AG31" i="43"/>
  <c r="J30" i="43"/>
  <c r="AH30" i="43"/>
  <c r="X31" i="43"/>
  <c r="Z7" i="43"/>
  <c r="Z9" i="43" s="1"/>
  <c r="P8" i="43"/>
  <c r="P9" i="43" s="1"/>
  <c r="AF8" i="43"/>
  <c r="AF9" i="43" s="1"/>
  <c r="D30" i="43"/>
  <c r="L30" i="43"/>
  <c r="T30" i="43"/>
  <c r="AB30" i="43"/>
  <c r="AJ30" i="43"/>
  <c r="J31" i="43"/>
  <c r="R31" i="43"/>
  <c r="Z31" i="43"/>
  <c r="AH31" i="43"/>
  <c r="P31" i="43"/>
  <c r="L7" i="43"/>
  <c r="L9" i="43" s="1"/>
  <c r="G30" i="43"/>
  <c r="O30" i="43"/>
  <c r="W30" i="43"/>
  <c r="E31" i="43"/>
  <c r="M31" i="43"/>
  <c r="U31" i="43"/>
  <c r="AC31" i="43"/>
  <c r="AK31" i="43"/>
  <c r="F31" i="43"/>
  <c r="N31" i="43"/>
  <c r="V31" i="43"/>
  <c r="Q9" i="41"/>
  <c r="AG7" i="41"/>
  <c r="AG9" i="41" s="1"/>
  <c r="T9" i="41"/>
  <c r="AD30" i="41"/>
  <c r="H8" i="41"/>
  <c r="AB31" i="41"/>
  <c r="F9" i="41"/>
  <c r="V9" i="41"/>
  <c r="AA30" i="41"/>
  <c r="V30" i="41"/>
  <c r="T31" i="41"/>
  <c r="AF8" i="41"/>
  <c r="P31" i="41"/>
  <c r="AE31" i="41"/>
  <c r="U31" i="41"/>
  <c r="L8" i="41"/>
  <c r="X31" i="41"/>
  <c r="N30" i="41"/>
  <c r="AJ9" i="41"/>
  <c r="AD9" i="41"/>
  <c r="O30" i="41"/>
  <c r="M31" i="41"/>
  <c r="O7" i="41"/>
  <c r="O9" i="41" s="1"/>
  <c r="N8" i="41"/>
  <c r="N9" i="41" s="1"/>
  <c r="AB9" i="41"/>
  <c r="P9" i="41"/>
  <c r="AF9" i="41"/>
  <c r="D9" i="41"/>
  <c r="H30" i="40"/>
  <c r="M30" i="40"/>
  <c r="AI9" i="40"/>
  <c r="K31" i="40"/>
  <c r="W31" i="40"/>
  <c r="K8" i="40"/>
  <c r="N30" i="40"/>
  <c r="AD31" i="40"/>
  <c r="N9" i="40"/>
  <c r="AD9" i="40"/>
  <c r="AA9" i="40"/>
  <c r="O31" i="40"/>
  <c r="O7" i="40"/>
  <c r="R9" i="40"/>
  <c r="N8" i="40"/>
  <c r="V30" i="40"/>
  <c r="I30" i="40"/>
  <c r="AC30" i="40"/>
  <c r="G31" i="40"/>
  <c r="AA31" i="40"/>
  <c r="E9" i="40"/>
  <c r="U9" i="40"/>
  <c r="AK9" i="40"/>
  <c r="T31" i="40"/>
  <c r="J9" i="40"/>
  <c r="AD30" i="40"/>
  <c r="AB31" i="40"/>
  <c r="F9" i="40"/>
  <c r="V9" i="40"/>
  <c r="AF30" i="40"/>
  <c r="U30" i="40"/>
  <c r="S31" i="40"/>
  <c r="D9" i="40"/>
  <c r="K30" i="28"/>
  <c r="S30" i="28"/>
  <c r="AA30" i="28"/>
  <c r="AI30" i="28"/>
  <c r="E30" i="28"/>
  <c r="M30" i="28"/>
  <c r="U30" i="28"/>
  <c r="AC30" i="28"/>
  <c r="AK30" i="28"/>
  <c r="F30" i="28"/>
  <c r="N30" i="28"/>
  <c r="V30" i="28"/>
  <c r="AD30" i="28"/>
  <c r="D30" i="28"/>
  <c r="O30" i="28"/>
  <c r="H30" i="28"/>
  <c r="P30" i="28"/>
  <c r="X30" i="28"/>
  <c r="AG9" i="28"/>
  <c r="J9" i="41"/>
  <c r="R9" i="41"/>
  <c r="Z9" i="41"/>
  <c r="AH9" i="41"/>
  <c r="H9" i="41"/>
  <c r="X9" i="41"/>
  <c r="S9" i="41"/>
  <c r="AA9" i="41"/>
  <c r="AI9" i="41"/>
  <c r="I9" i="41"/>
  <c r="Y9" i="41"/>
  <c r="I31" i="41"/>
  <c r="D30" i="41"/>
  <c r="L30" i="41"/>
  <c r="T30" i="41"/>
  <c r="AB30" i="41"/>
  <c r="AJ30" i="41"/>
  <c r="J31" i="41"/>
  <c r="R31" i="41"/>
  <c r="Z31" i="41"/>
  <c r="AH31" i="41"/>
  <c r="Q31" i="41"/>
  <c r="K7" i="41"/>
  <c r="E30" i="41"/>
  <c r="M30" i="41"/>
  <c r="U30" i="41"/>
  <c r="AC30" i="41"/>
  <c r="AK30" i="41"/>
  <c r="K31" i="41"/>
  <c r="S31" i="41"/>
  <c r="AA31" i="41"/>
  <c r="AI31" i="41"/>
  <c r="L7" i="41"/>
  <c r="K8" i="41"/>
  <c r="J30" i="41"/>
  <c r="Z30" i="41"/>
  <c r="K30" i="41"/>
  <c r="AI30" i="41"/>
  <c r="Y31" i="41"/>
  <c r="H30" i="41"/>
  <c r="P30" i="41"/>
  <c r="X30" i="41"/>
  <c r="AF30" i="41"/>
  <c r="F31" i="41"/>
  <c r="N31" i="41"/>
  <c r="V31" i="41"/>
  <c r="AD31" i="41"/>
  <c r="R30" i="41"/>
  <c r="AH30" i="41"/>
  <c r="S30" i="41"/>
  <c r="AG31" i="41"/>
  <c r="I30" i="41"/>
  <c r="Q30" i="41"/>
  <c r="Y30" i="41"/>
  <c r="G31" i="41"/>
  <c r="O31" i="41"/>
  <c r="W31" i="41"/>
  <c r="H9" i="40"/>
  <c r="X9" i="40"/>
  <c r="O9" i="40"/>
  <c r="P9" i="40"/>
  <c r="AF9" i="40"/>
  <c r="G9" i="40"/>
  <c r="J30" i="40"/>
  <c r="R30" i="40"/>
  <c r="Z30" i="40"/>
  <c r="AH30" i="40"/>
  <c r="H31" i="40"/>
  <c r="P31" i="40"/>
  <c r="X31" i="40"/>
  <c r="AF31" i="40"/>
  <c r="I7" i="40"/>
  <c r="I9" i="40" s="1"/>
  <c r="Q7" i="40"/>
  <c r="Q9" i="40" s="1"/>
  <c r="Y7" i="40"/>
  <c r="Y9" i="40" s="1"/>
  <c r="AG7" i="40"/>
  <c r="AG9" i="40" s="1"/>
  <c r="G8" i="40"/>
  <c r="O8" i="40"/>
  <c r="W8" i="40"/>
  <c r="W9" i="40" s="1"/>
  <c r="AE8" i="40"/>
  <c r="AE9" i="40" s="1"/>
  <c r="K30" i="40"/>
  <c r="S30" i="40"/>
  <c r="AA30" i="40"/>
  <c r="AI30" i="40"/>
  <c r="I31" i="40"/>
  <c r="Q31" i="40"/>
  <c r="Y31" i="40"/>
  <c r="AG31" i="40"/>
  <c r="D30" i="40"/>
  <c r="L30" i="40"/>
  <c r="T30" i="40"/>
  <c r="AB30" i="40"/>
  <c r="AJ30" i="40"/>
  <c r="J31" i="40"/>
  <c r="Z31" i="40"/>
  <c r="AH31" i="40"/>
  <c r="K7" i="40"/>
  <c r="K9" i="40" s="1"/>
  <c r="M32" i="40" s="1"/>
  <c r="R31" i="40"/>
  <c r="L7" i="40"/>
  <c r="L9" i="40" s="1"/>
  <c r="L31" i="40"/>
  <c r="G30" i="40"/>
  <c r="O30" i="40"/>
  <c r="W30" i="40"/>
  <c r="AE30" i="40"/>
  <c r="E31" i="40"/>
  <c r="M31" i="40"/>
  <c r="U31" i="40"/>
  <c r="AC31" i="40"/>
  <c r="AK31" i="40"/>
  <c r="P30" i="40"/>
  <c r="X30" i="40"/>
  <c r="F31" i="40"/>
  <c r="N31" i="40"/>
  <c r="V31" i="40"/>
  <c r="M30" i="39"/>
  <c r="V9" i="39"/>
  <c r="AI31" i="39"/>
  <c r="F8" i="39"/>
  <c r="AE30" i="39"/>
  <c r="E30" i="39"/>
  <c r="X30" i="39"/>
  <c r="AG30" i="39"/>
  <c r="AA31" i="39"/>
  <c r="AD8" i="39"/>
  <c r="AD9" i="39" s="1"/>
  <c r="F9" i="39"/>
  <c r="P30" i="39"/>
  <c r="Y30" i="39"/>
  <c r="S31" i="39"/>
  <c r="E9" i="39"/>
  <c r="H30" i="39"/>
  <c r="Q30" i="39"/>
  <c r="AI9" i="39"/>
  <c r="K31" i="39"/>
  <c r="N8" i="39"/>
  <c r="N9" i="39" s="1"/>
  <c r="AA9" i="39"/>
  <c r="L8" i="39"/>
  <c r="V31" i="39"/>
  <c r="U30" i="39"/>
  <c r="AK30" i="39"/>
  <c r="N31" i="39"/>
  <c r="W31" i="39"/>
  <c r="H31" i="39"/>
  <c r="AC30" i="39"/>
  <c r="O31" i="39"/>
  <c r="AK9" i="39"/>
  <c r="X9" i="39"/>
  <c r="J9" i="39"/>
  <c r="R9" i="39"/>
  <c r="Z9" i="39"/>
  <c r="AH9" i="39"/>
  <c r="H9" i="39"/>
  <c r="W9" i="39"/>
  <c r="AF9" i="39"/>
  <c r="T9" i="39"/>
  <c r="D9" i="39"/>
  <c r="AB9" i="39"/>
  <c r="AJ9" i="39"/>
  <c r="P9" i="39"/>
  <c r="Z30" i="39"/>
  <c r="I7" i="39"/>
  <c r="I9" i="39" s="1"/>
  <c r="Q7" i="39"/>
  <c r="Q9" i="39" s="1"/>
  <c r="Y7" i="39"/>
  <c r="Y9" i="39" s="1"/>
  <c r="AG7" i="39"/>
  <c r="AG9" i="39" s="1"/>
  <c r="G8" i="39"/>
  <c r="G9" i="39" s="1"/>
  <c r="O8" i="39"/>
  <c r="O9" i="39" s="1"/>
  <c r="W8" i="39"/>
  <c r="AE8" i="39"/>
  <c r="AE9" i="39" s="1"/>
  <c r="K30" i="39"/>
  <c r="S30" i="39"/>
  <c r="AA30" i="39"/>
  <c r="AI30" i="39"/>
  <c r="I31" i="39"/>
  <c r="Q31" i="39"/>
  <c r="Y31" i="39"/>
  <c r="AG31" i="39"/>
  <c r="AH30" i="39"/>
  <c r="D30" i="39"/>
  <c r="L30" i="39"/>
  <c r="T30" i="39"/>
  <c r="AB30" i="39"/>
  <c r="AJ30" i="39"/>
  <c r="J31" i="39"/>
  <c r="R31" i="39"/>
  <c r="Z31" i="39"/>
  <c r="AH31" i="39"/>
  <c r="L7" i="39"/>
  <c r="L9" i="39" s="1"/>
  <c r="F30" i="39"/>
  <c r="N30" i="39"/>
  <c r="V30" i="39"/>
  <c r="AD30" i="39"/>
  <c r="D31" i="39"/>
  <c r="L31" i="39"/>
  <c r="T31" i="39"/>
  <c r="AB31" i="39"/>
  <c r="AJ31" i="39"/>
  <c r="J30" i="39"/>
  <c r="G30" i="39"/>
  <c r="O30" i="39"/>
  <c r="W30" i="39"/>
  <c r="E31" i="39"/>
  <c r="M31" i="39"/>
  <c r="U31" i="39"/>
  <c r="AC31" i="39"/>
  <c r="AK31" i="39"/>
  <c r="O30" i="26"/>
  <c r="N31" i="26"/>
  <c r="H30" i="26"/>
  <c r="P30" i="26"/>
  <c r="X30" i="26"/>
  <c r="AF30" i="26"/>
  <c r="G31" i="26"/>
  <c r="O31" i="26"/>
  <c r="W31" i="26"/>
  <c r="AE31" i="26"/>
  <c r="I30" i="26"/>
  <c r="Q30" i="26"/>
  <c r="Y30" i="26"/>
  <c r="AG30" i="26"/>
  <c r="H31" i="26"/>
  <c r="P31" i="26"/>
  <c r="X31" i="26"/>
  <c r="AF31" i="26"/>
  <c r="AH9" i="26"/>
  <c r="J30" i="26"/>
  <c r="R30" i="26"/>
  <c r="Z30" i="26"/>
  <c r="AH30" i="26"/>
  <c r="I31" i="26"/>
  <c r="Q31" i="26"/>
  <c r="Y31" i="26"/>
  <c r="AG31" i="26"/>
  <c r="K30" i="26"/>
  <c r="S30" i="26"/>
  <c r="AA30" i="26"/>
  <c r="AI30" i="26"/>
  <c r="J31" i="26"/>
  <c r="R31" i="26"/>
  <c r="Z31" i="26"/>
  <c r="AH31" i="26"/>
  <c r="D31" i="26"/>
  <c r="D30" i="26"/>
  <c r="L30" i="26"/>
  <c r="T30" i="26"/>
  <c r="AJ30" i="26"/>
  <c r="K31" i="26"/>
  <c r="S31" i="26"/>
  <c r="AA31" i="26"/>
  <c r="J30" i="24"/>
  <c r="R30" i="24"/>
  <c r="Z30" i="24"/>
  <c r="AH30" i="24"/>
  <c r="H31" i="24"/>
  <c r="P31" i="24"/>
  <c r="X31" i="24"/>
  <c r="AF31" i="24"/>
  <c r="K30" i="24"/>
  <c r="S30" i="24"/>
  <c r="AA30" i="24"/>
  <c r="AI30" i="24"/>
  <c r="I31" i="24"/>
  <c r="Q31" i="24"/>
  <c r="Y31" i="24"/>
  <c r="AG31" i="24"/>
  <c r="D30" i="24"/>
  <c r="L30" i="24"/>
  <c r="T30" i="24"/>
  <c r="AB30" i="24"/>
  <c r="AJ30" i="24"/>
  <c r="J31" i="24"/>
  <c r="R31" i="24"/>
  <c r="Z31" i="24"/>
  <c r="AH31" i="24"/>
  <c r="E30" i="24"/>
  <c r="M30" i="24"/>
  <c r="U30" i="24"/>
  <c r="AC30" i="24"/>
  <c r="AK30" i="24"/>
  <c r="K31" i="24"/>
  <c r="S31" i="24"/>
  <c r="AA31" i="24"/>
  <c r="AI31" i="24"/>
  <c r="F30" i="24"/>
  <c r="N30" i="24"/>
  <c r="V30" i="24"/>
  <c r="AD30" i="24"/>
  <c r="D31" i="24"/>
  <c r="L31" i="24"/>
  <c r="T31" i="24"/>
  <c r="AB31" i="24"/>
  <c r="AJ31" i="24"/>
  <c r="O30" i="24"/>
  <c r="E31" i="24"/>
  <c r="M31" i="24"/>
  <c r="U31" i="24"/>
  <c r="AC31" i="24"/>
  <c r="AK31" i="24"/>
  <c r="H30" i="24"/>
  <c r="P30" i="24"/>
  <c r="X30" i="24"/>
  <c r="L30" i="23"/>
  <c r="T30" i="23"/>
  <c r="AB30" i="23"/>
  <c r="AJ30" i="23"/>
  <c r="J31" i="23"/>
  <c r="R31" i="23"/>
  <c r="Z31" i="23"/>
  <c r="AH31" i="23"/>
  <c r="E30" i="23"/>
  <c r="M30" i="23"/>
  <c r="U30" i="23"/>
  <c r="AC30" i="23"/>
  <c r="AK30" i="23"/>
  <c r="K31" i="23"/>
  <c r="S31" i="23"/>
  <c r="AA31" i="23"/>
  <c r="AI31" i="23"/>
  <c r="F30" i="23"/>
  <c r="N30" i="23"/>
  <c r="V30" i="23"/>
  <c r="AD30" i="23"/>
  <c r="D31" i="23"/>
  <c r="L31" i="23"/>
  <c r="T31" i="23"/>
  <c r="AB31" i="23"/>
  <c r="AJ31" i="23"/>
  <c r="AH9" i="23"/>
  <c r="O30" i="23"/>
  <c r="E31" i="23"/>
  <c r="M31" i="23"/>
  <c r="U31" i="23"/>
  <c r="AC31" i="23"/>
  <c r="AK31" i="23"/>
  <c r="D30" i="23"/>
  <c r="H30" i="23"/>
  <c r="P30" i="23"/>
  <c r="X30" i="23"/>
  <c r="AF30" i="23"/>
  <c r="N31" i="23"/>
  <c r="I30" i="23"/>
  <c r="Q30" i="23"/>
  <c r="Y30" i="23"/>
  <c r="AG30" i="23"/>
  <c r="G31" i="23"/>
  <c r="O31" i="23"/>
  <c r="W31" i="23"/>
  <c r="AE31" i="23"/>
  <c r="J30" i="23"/>
  <c r="R30" i="23"/>
  <c r="Z30" i="23"/>
  <c r="H31" i="23"/>
  <c r="P31" i="23"/>
  <c r="X31" i="23"/>
  <c r="J30" i="25"/>
  <c r="R30" i="25"/>
  <c r="Z30" i="25"/>
  <c r="AH30" i="25"/>
  <c r="H31" i="25"/>
  <c r="P31" i="25"/>
  <c r="X31" i="25"/>
  <c r="AF31" i="25"/>
  <c r="AH9" i="25"/>
  <c r="K30" i="25"/>
  <c r="S30" i="25"/>
  <c r="AA30" i="25"/>
  <c r="AI30" i="25"/>
  <c r="I31" i="25"/>
  <c r="Q31" i="25"/>
  <c r="Y31" i="25"/>
  <c r="AG31" i="25"/>
  <c r="D30" i="25"/>
  <c r="L30" i="25"/>
  <c r="T30" i="25"/>
  <c r="AB30" i="25"/>
  <c r="AJ30" i="25"/>
  <c r="J31" i="25"/>
  <c r="R31" i="25"/>
  <c r="Z31" i="25"/>
  <c r="AH31" i="25"/>
  <c r="M30" i="25"/>
  <c r="AK30" i="25"/>
  <c r="K31" i="25"/>
  <c r="S31" i="25"/>
  <c r="AA31" i="25"/>
  <c r="AI31" i="25"/>
  <c r="F30" i="25"/>
  <c r="N30" i="25"/>
  <c r="V30" i="25"/>
  <c r="AD30" i="25"/>
  <c r="D31" i="25"/>
  <c r="AC31" i="25"/>
  <c r="H30" i="25"/>
  <c r="P30" i="25"/>
  <c r="X30" i="25"/>
  <c r="K30" i="20"/>
  <c r="S30" i="20"/>
  <c r="AA30" i="20"/>
  <c r="AI30" i="20"/>
  <c r="J31" i="20"/>
  <c r="R31" i="20"/>
  <c r="Z31" i="20"/>
  <c r="AH31" i="20"/>
  <c r="L30" i="20"/>
  <c r="T30" i="20"/>
  <c r="AB30" i="20"/>
  <c r="AJ30" i="20"/>
  <c r="K31" i="20"/>
  <c r="S31" i="20"/>
  <c r="AA31" i="20"/>
  <c r="AI31" i="20"/>
  <c r="E30" i="20"/>
  <c r="M30" i="20"/>
  <c r="U30" i="20"/>
  <c r="AC30" i="20"/>
  <c r="AK30" i="20"/>
  <c r="L31" i="20"/>
  <c r="T31" i="20"/>
  <c r="AB31" i="20"/>
  <c r="AJ31" i="20"/>
  <c r="F30" i="20"/>
  <c r="N30" i="20"/>
  <c r="V30" i="20"/>
  <c r="AD30" i="20"/>
  <c r="E31" i="20"/>
  <c r="M31" i="20"/>
  <c r="U31" i="20"/>
  <c r="AC31" i="20"/>
  <c r="AK31" i="20"/>
  <c r="D30" i="20"/>
  <c r="O30" i="20"/>
  <c r="N31" i="20"/>
  <c r="D31" i="20"/>
  <c r="H30" i="20"/>
  <c r="P30" i="20"/>
  <c r="X30" i="20"/>
  <c r="AF30" i="20"/>
  <c r="G31" i="20"/>
  <c r="O31" i="20"/>
  <c r="W31" i="20"/>
  <c r="AE31" i="20"/>
  <c r="I30" i="20"/>
  <c r="Q30" i="20"/>
  <c r="Y30" i="20"/>
  <c r="H31" i="20"/>
  <c r="P31" i="20"/>
  <c r="X31" i="20"/>
  <c r="D9" i="38"/>
  <c r="V31" i="38"/>
  <c r="AD31" i="38"/>
  <c r="AH9" i="38"/>
  <c r="AB9" i="38"/>
  <c r="T9" i="38"/>
  <c r="Z9" i="38"/>
  <c r="AJ9" i="38"/>
  <c r="J9" i="38"/>
  <c r="U9" i="38"/>
  <c r="AG9" i="38"/>
  <c r="W31" i="38"/>
  <c r="AC9" i="38"/>
  <c r="M9" i="38"/>
  <c r="Y9" i="38"/>
  <c r="K8" i="38"/>
  <c r="K9" i="38" s="1"/>
  <c r="E9" i="38"/>
  <c r="AK9" i="38"/>
  <c r="R9" i="38"/>
  <c r="G30" i="38"/>
  <c r="O30" i="38"/>
  <c r="W30" i="38"/>
  <c r="AE30" i="38"/>
  <c r="E31" i="38"/>
  <c r="M31" i="38"/>
  <c r="U31" i="38"/>
  <c r="AC31" i="38"/>
  <c r="AK31" i="38"/>
  <c r="H30" i="38"/>
  <c r="P30" i="38"/>
  <c r="X30" i="38"/>
  <c r="AF30" i="38"/>
  <c r="N31" i="38"/>
  <c r="I9" i="38"/>
  <c r="S9" i="38"/>
  <c r="AA9" i="38"/>
  <c r="AI9" i="38"/>
  <c r="O9" i="38"/>
  <c r="W9" i="38"/>
  <c r="AE9" i="38"/>
  <c r="G9" i="38"/>
  <c r="Y30" i="38"/>
  <c r="H7" i="38"/>
  <c r="H9" i="38" s="1"/>
  <c r="P7" i="38"/>
  <c r="P9" i="38" s="1"/>
  <c r="X7" i="38"/>
  <c r="X9" i="38" s="1"/>
  <c r="AF7" i="38"/>
  <c r="AF9" i="38" s="1"/>
  <c r="F8" i="38"/>
  <c r="F9" i="38" s="1"/>
  <c r="N8" i="38"/>
  <c r="N9" i="38" s="1"/>
  <c r="V8" i="38"/>
  <c r="V9" i="38" s="1"/>
  <c r="AD8" i="38"/>
  <c r="AD9" i="38" s="1"/>
  <c r="J30" i="38"/>
  <c r="R30" i="38"/>
  <c r="Z30" i="38"/>
  <c r="AH30" i="38"/>
  <c r="H31" i="38"/>
  <c r="P31" i="38"/>
  <c r="X31" i="38"/>
  <c r="AF31" i="38"/>
  <c r="G31" i="38"/>
  <c r="K30" i="38"/>
  <c r="S30" i="38"/>
  <c r="AA30" i="38"/>
  <c r="AI30" i="38"/>
  <c r="I31" i="38"/>
  <c r="Q31" i="38"/>
  <c r="Y31" i="38"/>
  <c r="AG31" i="38"/>
  <c r="I30" i="38"/>
  <c r="AG30" i="38"/>
  <c r="D30" i="38"/>
  <c r="L30" i="38"/>
  <c r="T30" i="38"/>
  <c r="AB30" i="38"/>
  <c r="AJ30" i="38"/>
  <c r="J31" i="38"/>
  <c r="R31" i="38"/>
  <c r="Z31" i="38"/>
  <c r="AH31" i="38"/>
  <c r="Q30" i="38"/>
  <c r="Q8" i="38"/>
  <c r="Q9" i="38" s="1"/>
  <c r="E30" i="38"/>
  <c r="M30" i="38"/>
  <c r="U30" i="38"/>
  <c r="AC30" i="38"/>
  <c r="AK30" i="38"/>
  <c r="K31" i="38"/>
  <c r="S31" i="38"/>
  <c r="AA31" i="38"/>
  <c r="AI31" i="38"/>
  <c r="AE31" i="38"/>
  <c r="F30" i="38"/>
  <c r="N30" i="38"/>
  <c r="V30" i="38"/>
  <c r="AD30" i="38"/>
  <c r="D31" i="38"/>
  <c r="L31" i="38"/>
  <c r="T31" i="38"/>
  <c r="AB31" i="38"/>
  <c r="AJ31" i="38"/>
  <c r="O31" i="38"/>
  <c r="AH9" i="31"/>
  <c r="AH9" i="29"/>
  <c r="AI9" i="29"/>
  <c r="AJ9" i="29"/>
  <c r="AK9" i="29"/>
  <c r="AK9" i="28"/>
  <c r="AI9" i="27"/>
  <c r="AJ9" i="27"/>
  <c r="AK9" i="26"/>
  <c r="AI9" i="25"/>
  <c r="AJ9" i="25"/>
  <c r="AK9" i="25"/>
  <c r="AI9" i="24"/>
  <c r="AJ9" i="24"/>
  <c r="AI9" i="23"/>
  <c r="AJ9" i="23"/>
  <c r="AK9" i="23"/>
  <c r="AK9" i="22"/>
  <c r="AK9" i="21"/>
  <c r="AH9" i="20"/>
  <c r="AI9" i="20"/>
  <c r="AJ9" i="20"/>
  <c r="AK9" i="20"/>
  <c r="AK9" i="1"/>
  <c r="AG9" i="23"/>
  <c r="AG7" i="22"/>
  <c r="AG9" i="22" s="1"/>
  <c r="AG9" i="29"/>
  <c r="AG7" i="26"/>
  <c r="AG7" i="29"/>
  <c r="AG9" i="27"/>
  <c r="AG8" i="26"/>
  <c r="AG7" i="21"/>
  <c r="AG8" i="21"/>
  <c r="AG9" i="24"/>
  <c r="AG9" i="25"/>
  <c r="AG7" i="20"/>
  <c r="AG8" i="1"/>
  <c r="AG5" i="1"/>
  <c r="AF5" i="1"/>
  <c r="AE5" i="1"/>
  <c r="AD5" i="1"/>
  <c r="AC5" i="1"/>
  <c r="AB5" i="1"/>
  <c r="AA5" i="1"/>
  <c r="Z5" i="1"/>
  <c r="Y5" i="1"/>
  <c r="X5" i="1"/>
  <c r="W5" i="1"/>
  <c r="V5" i="1"/>
  <c r="U5" i="1"/>
  <c r="T5" i="1"/>
  <c r="S5" i="1"/>
  <c r="R5" i="1"/>
  <c r="Q5" i="1"/>
  <c r="P5" i="1"/>
  <c r="O5" i="1"/>
  <c r="N5" i="1"/>
  <c r="M5" i="1"/>
  <c r="L5" i="1"/>
  <c r="K5" i="1"/>
  <c r="J5" i="1"/>
  <c r="I5" i="1"/>
  <c r="H5" i="1"/>
  <c r="G5" i="1"/>
  <c r="F5" i="1"/>
  <c r="E5" i="1"/>
  <c r="D5" i="1"/>
  <c r="AG4" i="1"/>
  <c r="AF4" i="1"/>
  <c r="AE4" i="1"/>
  <c r="AD4" i="1"/>
  <c r="AC4" i="1"/>
  <c r="AB4" i="1"/>
  <c r="AA4" i="1"/>
  <c r="Z4" i="1"/>
  <c r="Y4" i="1"/>
  <c r="X4" i="1"/>
  <c r="W4" i="1"/>
  <c r="V4" i="1"/>
  <c r="U4" i="1"/>
  <c r="T4" i="1"/>
  <c r="S4" i="1"/>
  <c r="R4" i="1"/>
  <c r="Q4" i="1"/>
  <c r="P4" i="1"/>
  <c r="O4" i="1"/>
  <c r="N4" i="1"/>
  <c r="M4" i="1"/>
  <c r="L4" i="1"/>
  <c r="K4" i="1"/>
  <c r="J4" i="1"/>
  <c r="I4" i="1"/>
  <c r="H4" i="1"/>
  <c r="G4" i="1"/>
  <c r="F4" i="1"/>
  <c r="E4" i="1"/>
  <c r="D4" i="1"/>
  <c r="AE67" i="36"/>
  <c r="AG4" i="31" s="1"/>
  <c r="AD67" i="36"/>
  <c r="AF4" i="31" s="1"/>
  <c r="AC67" i="36"/>
  <c r="AE4" i="31" s="1"/>
  <c r="AB67" i="36"/>
  <c r="AD4" i="31" s="1"/>
  <c r="AA67" i="36"/>
  <c r="AC4" i="31" s="1"/>
  <c r="Z67" i="36"/>
  <c r="AB4" i="31" s="1"/>
  <c r="Y67" i="36"/>
  <c r="AA4" i="31" s="1"/>
  <c r="AA30" i="31" s="1"/>
  <c r="X67" i="36"/>
  <c r="Z4" i="31" s="1"/>
  <c r="Z30" i="31" s="1"/>
  <c r="W67" i="36"/>
  <c r="Y4" i="31" s="1"/>
  <c r="V67" i="36"/>
  <c r="X4" i="31" s="1"/>
  <c r="U67" i="36"/>
  <c r="W4" i="31" s="1"/>
  <c r="T67" i="36"/>
  <c r="V4" i="31" s="1"/>
  <c r="S67" i="36"/>
  <c r="U4" i="31" s="1"/>
  <c r="R67" i="36"/>
  <c r="T4" i="31" s="1"/>
  <c r="Q67" i="36"/>
  <c r="S4" i="31" s="1"/>
  <c r="S30" i="31" s="1"/>
  <c r="P67" i="36"/>
  <c r="R4" i="31" s="1"/>
  <c r="R30" i="31" s="1"/>
  <c r="O67" i="36"/>
  <c r="Q4" i="31" s="1"/>
  <c r="N67" i="36"/>
  <c r="P4" i="31" s="1"/>
  <c r="M67" i="36"/>
  <c r="O4" i="31" s="1"/>
  <c r="L67" i="36"/>
  <c r="N4" i="31" s="1"/>
  <c r="K67" i="36"/>
  <c r="M4" i="31" s="1"/>
  <c r="J67" i="36"/>
  <c r="L4" i="31" s="1"/>
  <c r="I67" i="36"/>
  <c r="K4" i="31" s="1"/>
  <c r="H67" i="36"/>
  <c r="J4" i="31" s="1"/>
  <c r="J30" i="31" s="1"/>
  <c r="G67" i="36"/>
  <c r="I4" i="31" s="1"/>
  <c r="F67" i="36"/>
  <c r="H4" i="31" s="1"/>
  <c r="E67" i="36"/>
  <c r="G4" i="31" s="1"/>
  <c r="D67" i="36"/>
  <c r="F4" i="31" s="1"/>
  <c r="C67" i="36"/>
  <c r="E4" i="31" s="1"/>
  <c r="D4" i="31"/>
  <c r="AE67" i="37"/>
  <c r="AG5" i="31" s="1"/>
  <c r="AG31" i="31" s="1"/>
  <c r="AD67" i="37"/>
  <c r="AF5" i="31" s="1"/>
  <c r="AC67" i="37"/>
  <c r="AE5" i="31" s="1"/>
  <c r="AB67" i="37"/>
  <c r="AD5" i="31" s="1"/>
  <c r="AA67" i="37"/>
  <c r="AC5" i="31" s="1"/>
  <c r="Z67" i="37"/>
  <c r="AB5" i="31" s="1"/>
  <c r="Y67" i="37"/>
  <c r="AA5" i="31" s="1"/>
  <c r="X67" i="37"/>
  <c r="Z5" i="31" s="1"/>
  <c r="W67" i="37"/>
  <c r="Y5" i="31" s="1"/>
  <c r="Y31" i="31" s="1"/>
  <c r="V67" i="37"/>
  <c r="X5" i="31" s="1"/>
  <c r="U67" i="37"/>
  <c r="W5" i="31" s="1"/>
  <c r="T67" i="37"/>
  <c r="V5" i="31" s="1"/>
  <c r="S67" i="37"/>
  <c r="U5" i="31" s="1"/>
  <c r="R67" i="37"/>
  <c r="T5" i="31" s="1"/>
  <c r="Q67" i="37"/>
  <c r="S5" i="31" s="1"/>
  <c r="P67" i="37"/>
  <c r="R5" i="31" s="1"/>
  <c r="O67" i="37"/>
  <c r="Q5" i="31" s="1"/>
  <c r="Q31" i="31" s="1"/>
  <c r="N67" i="37"/>
  <c r="P5" i="31" s="1"/>
  <c r="M67" i="37"/>
  <c r="O5" i="31" s="1"/>
  <c r="L67" i="37"/>
  <c r="N5" i="31" s="1"/>
  <c r="K67" i="37"/>
  <c r="M5" i="31" s="1"/>
  <c r="J67" i="37"/>
  <c r="L5" i="31" s="1"/>
  <c r="I67" i="37"/>
  <c r="K5" i="31" s="1"/>
  <c r="AI31" i="31" s="1"/>
  <c r="H67" i="37"/>
  <c r="J5" i="31" s="1"/>
  <c r="G67" i="37"/>
  <c r="I5" i="31" s="1"/>
  <c r="I31" i="31" s="1"/>
  <c r="F67" i="37"/>
  <c r="H5" i="31" s="1"/>
  <c r="E67" i="37"/>
  <c r="G5" i="31" s="1"/>
  <c r="D67" i="37"/>
  <c r="F5" i="31" s="1"/>
  <c r="C67" i="37"/>
  <c r="E5" i="31" s="1"/>
  <c r="B67" i="37"/>
  <c r="D5" i="31" s="1"/>
  <c r="J31" i="31" l="1"/>
  <c r="Z31" i="31"/>
  <c r="K31" i="31"/>
  <c r="S31" i="31"/>
  <c r="AA31" i="31"/>
  <c r="R31" i="31"/>
  <c r="D31" i="31"/>
  <c r="L31" i="31"/>
  <c r="T31" i="31"/>
  <c r="AB31" i="31"/>
  <c r="AH31" i="31"/>
  <c r="E31" i="31"/>
  <c r="M31" i="31"/>
  <c r="U31" i="31"/>
  <c r="AC31" i="31"/>
  <c r="F31" i="31"/>
  <c r="N31" i="31"/>
  <c r="V31" i="31"/>
  <c r="AD31" i="31"/>
  <c r="G31" i="31"/>
  <c r="O31" i="31"/>
  <c r="W31" i="31"/>
  <c r="AE31" i="31"/>
  <c r="AK31" i="31"/>
  <c r="H31" i="31"/>
  <c r="P31" i="31"/>
  <c r="X31" i="31"/>
  <c r="AF31" i="31"/>
  <c r="AJ31" i="31"/>
  <c r="E30" i="31"/>
  <c r="M30" i="31"/>
  <c r="U30" i="31"/>
  <c r="AC30" i="31"/>
  <c r="F30" i="31"/>
  <c r="N30" i="31"/>
  <c r="V30" i="31"/>
  <c r="AD30" i="31"/>
  <c r="AK30" i="31"/>
  <c r="AJ30" i="31"/>
  <c r="AI30" i="31"/>
  <c r="K30" i="31"/>
  <c r="L30" i="31"/>
  <c r="T30" i="31"/>
  <c r="O30" i="31"/>
  <c r="H30" i="31"/>
  <c r="P30" i="31"/>
  <c r="X30" i="31"/>
  <c r="AF30" i="31"/>
  <c r="D30" i="31"/>
  <c r="AB30" i="31"/>
  <c r="AH30" i="31"/>
  <c r="G30" i="31"/>
  <c r="W30" i="31"/>
  <c r="AE30" i="31"/>
  <c r="I30" i="31"/>
  <c r="Q30" i="31"/>
  <c r="Y30" i="31"/>
  <c r="AG30" i="31"/>
  <c r="AE9" i="44"/>
  <c r="O9" i="44"/>
  <c r="O32" i="44" s="1"/>
  <c r="AB32" i="44"/>
  <c r="X32" i="44"/>
  <c r="AF32" i="43"/>
  <c r="P32" i="43"/>
  <c r="AA32" i="43"/>
  <c r="G32" i="43"/>
  <c r="AE32" i="43"/>
  <c r="K32" i="43"/>
  <c r="Z32" i="43"/>
  <c r="AJ32" i="43"/>
  <c r="AD32" i="43"/>
  <c r="T32" i="43"/>
  <c r="Q32" i="43"/>
  <c r="AH32" i="43"/>
  <c r="M32" i="43"/>
  <c r="R32" i="43"/>
  <c r="O32" i="43"/>
  <c r="AC32" i="43"/>
  <c r="L32" i="43"/>
  <c r="I32" i="43"/>
  <c r="W32" i="43"/>
  <c r="AI32" i="43"/>
  <c r="J32" i="43"/>
  <c r="AK32" i="43"/>
  <c r="S32" i="43"/>
  <c r="F32" i="43"/>
  <c r="U32" i="43"/>
  <c r="N32" i="43"/>
  <c r="X32" i="43"/>
  <c r="AG32" i="43"/>
  <c r="E32" i="43"/>
  <c r="Y32" i="43"/>
  <c r="AB32" i="43"/>
  <c r="H32" i="43"/>
  <c r="V32" i="43"/>
  <c r="D32" i="43"/>
  <c r="L9" i="41"/>
  <c r="X32" i="41" s="1"/>
  <c r="W32" i="40"/>
  <c r="L32" i="40"/>
  <c r="K9" i="41"/>
  <c r="R32" i="41" s="1"/>
  <c r="G32" i="40"/>
  <c r="E32" i="40"/>
  <c r="X32" i="40"/>
  <c r="H32" i="40"/>
  <c r="AH32" i="40"/>
  <c r="AF32" i="40"/>
  <c r="AI32" i="40"/>
  <c r="AA32" i="40"/>
  <c r="Z32" i="40"/>
  <c r="P32" i="40"/>
  <c r="AC32" i="40"/>
  <c r="S32" i="40"/>
  <c r="AG32" i="40"/>
  <c r="R32" i="40"/>
  <c r="AE32" i="40"/>
  <c r="Y32" i="40"/>
  <c r="J32" i="40"/>
  <c r="O32" i="40"/>
  <c r="AJ32" i="40"/>
  <c r="Q32" i="40"/>
  <c r="F32" i="40"/>
  <c r="V32" i="40"/>
  <c r="AB32" i="40"/>
  <c r="K32" i="40"/>
  <c r="I32" i="40"/>
  <c r="AK32" i="40"/>
  <c r="AD32" i="40"/>
  <c r="T32" i="40"/>
  <c r="U32" i="40"/>
  <c r="N32" i="40"/>
  <c r="D32" i="40"/>
  <c r="AE32" i="39"/>
  <c r="O32" i="39"/>
  <c r="G32" i="39"/>
  <c r="S32" i="39"/>
  <c r="Y32" i="39"/>
  <c r="H32" i="39"/>
  <c r="AH32" i="39"/>
  <c r="I32" i="39"/>
  <c r="AI32" i="39"/>
  <c r="Z32" i="39"/>
  <c r="AF32" i="39"/>
  <c r="Q32" i="39"/>
  <c r="M32" i="39"/>
  <c r="AJ32" i="39"/>
  <c r="AA32" i="39"/>
  <c r="R32" i="39"/>
  <c r="F32" i="39"/>
  <c r="U32" i="39"/>
  <c r="AB32" i="39"/>
  <c r="J32" i="39"/>
  <c r="L32" i="39"/>
  <c r="E32" i="39"/>
  <c r="P32" i="39"/>
  <c r="AD32" i="39"/>
  <c r="D32" i="39"/>
  <c r="K32" i="39"/>
  <c r="AC32" i="39"/>
  <c r="V32" i="39"/>
  <c r="AK32" i="39"/>
  <c r="W32" i="39"/>
  <c r="AG32" i="39"/>
  <c r="N32" i="39"/>
  <c r="T32" i="39"/>
  <c r="X32" i="39"/>
  <c r="AG9" i="26"/>
  <c r="R32" i="38"/>
  <c r="V32" i="38"/>
  <c r="Q32" i="38"/>
  <c r="O32" i="38"/>
  <c r="H32" i="38"/>
  <c r="AB32" i="38"/>
  <c r="AK32" i="38"/>
  <c r="T32" i="38"/>
  <c r="K32" i="38"/>
  <c r="AJ32" i="38"/>
  <c r="F32" i="38"/>
  <c r="S32" i="38"/>
  <c r="G32" i="38"/>
  <c r="AC32" i="38"/>
  <c r="L32" i="38"/>
  <c r="N32" i="38"/>
  <c r="U32" i="38"/>
  <c r="D32" i="38"/>
  <c r="W32" i="38"/>
  <c r="P32" i="38"/>
  <c r="AA32" i="38"/>
  <c r="AG32" i="38"/>
  <c r="M32" i="38"/>
  <c r="Y32" i="38"/>
  <c r="AH32" i="38"/>
  <c r="AF32" i="38"/>
  <c r="AD32" i="38"/>
  <c r="E32" i="38"/>
  <c r="AE32" i="38"/>
  <c r="Z32" i="38"/>
  <c r="X32" i="38"/>
  <c r="I32" i="38"/>
  <c r="AI32" i="38"/>
  <c r="J32" i="38"/>
  <c r="AG7" i="1"/>
  <c r="AG9" i="1" s="1"/>
  <c r="AG8" i="20"/>
  <c r="AG9" i="20" s="1"/>
  <c r="AG7" i="31"/>
  <c r="AG9" i="21"/>
  <c r="AG8" i="31"/>
  <c r="AF8" i="29"/>
  <c r="AF7" i="29"/>
  <c r="Y32" i="44" l="1"/>
  <c r="AE32" i="44"/>
  <c r="R32" i="44"/>
  <c r="W32" i="44"/>
  <c r="AI32" i="44"/>
  <c r="N32" i="44"/>
  <c r="D32" i="44"/>
  <c r="AJ32" i="44"/>
  <c r="AC32" i="44"/>
  <c r="M32" i="44"/>
  <c r="AD32" i="44"/>
  <c r="U32" i="44"/>
  <c r="P32" i="44"/>
  <c r="L32" i="44"/>
  <c r="K32" i="44"/>
  <c r="E32" i="44"/>
  <c r="J32" i="44"/>
  <c r="H32" i="44"/>
  <c r="S32" i="44"/>
  <c r="AF32" i="44"/>
  <c r="T32" i="44"/>
  <c r="V32" i="44"/>
  <c r="AG32" i="44"/>
  <c r="I32" i="44"/>
  <c r="F32" i="44"/>
  <c r="Q32" i="44"/>
  <c r="AH32" i="44"/>
  <c r="Z32" i="44"/>
  <c r="AK32" i="44"/>
  <c r="AA32" i="44"/>
  <c r="G32" i="44"/>
  <c r="Y32" i="41"/>
  <c r="AA32" i="41"/>
  <c r="K32" i="41"/>
  <c r="V32" i="41"/>
  <c r="E32" i="41"/>
  <c r="P32" i="41"/>
  <c r="AC32" i="41"/>
  <c r="AE32" i="41"/>
  <c r="G32" i="41"/>
  <c r="M32" i="41"/>
  <c r="T32" i="41"/>
  <c r="AD32" i="41"/>
  <c r="W32" i="41"/>
  <c r="D32" i="41"/>
  <c r="U32" i="41"/>
  <c r="AF32" i="41"/>
  <c r="N32" i="41"/>
  <c r="Q32" i="41"/>
  <c r="AG32" i="41"/>
  <c r="AB32" i="41"/>
  <c r="AK32" i="41"/>
  <c r="AJ32" i="41"/>
  <c r="O32" i="41"/>
  <c r="F32" i="41"/>
  <c r="AH32" i="41"/>
  <c r="AI32" i="41"/>
  <c r="L32" i="41"/>
  <c r="Z32" i="41"/>
  <c r="J32" i="41"/>
  <c r="I32" i="41"/>
  <c r="H32" i="41"/>
  <c r="S32" i="41"/>
  <c r="AG9" i="31"/>
  <c r="AF8" i="31"/>
  <c r="AF7" i="31"/>
  <c r="AF9" i="29"/>
  <c r="AF8" i="28"/>
  <c r="AF7" i="27"/>
  <c r="AF7" i="25"/>
  <c r="AF7" i="23"/>
  <c r="AF8" i="21"/>
  <c r="AF7" i="20"/>
  <c r="AF8" i="1"/>
  <c r="AF9" i="31" l="1"/>
  <c r="AF7" i="28"/>
  <c r="AF8" i="27"/>
  <c r="AF8" i="26"/>
  <c r="AF7" i="26"/>
  <c r="AF8" i="25"/>
  <c r="AF8" i="24"/>
  <c r="AF7" i="24"/>
  <c r="AF8" i="23"/>
  <c r="AF8" i="22"/>
  <c r="AF7" i="22"/>
  <c r="AF7" i="21"/>
  <c r="AF8" i="20"/>
  <c r="AF7" i="1"/>
  <c r="AF9" i="28" l="1"/>
  <c r="AF9" i="27"/>
  <c r="AF9" i="26"/>
  <c r="AF9" i="25"/>
  <c r="AF9" i="24"/>
  <c r="AF9" i="23"/>
  <c r="AF9" i="21"/>
  <c r="AF9" i="20"/>
  <c r="AF9" i="1"/>
  <c r="AF9" i="22"/>
  <c r="AE8" i="29" l="1"/>
  <c r="AD8" i="29"/>
  <c r="AC8" i="29"/>
  <c r="AB8" i="29"/>
  <c r="AA8" i="29"/>
  <c r="Z8" i="29"/>
  <c r="Y8" i="29"/>
  <c r="X8" i="29"/>
  <c r="W8" i="29"/>
  <c r="V8" i="29"/>
  <c r="U8" i="29"/>
  <c r="T8" i="29"/>
  <c r="S8" i="29"/>
  <c r="R8" i="29"/>
  <c r="Q8" i="29"/>
  <c r="P8" i="29"/>
  <c r="O8" i="29"/>
  <c r="N8" i="29"/>
  <c r="M8" i="29"/>
  <c r="L8" i="29"/>
  <c r="K8" i="29"/>
  <c r="J8" i="29"/>
  <c r="I8" i="29"/>
  <c r="H8" i="29"/>
  <c r="G8" i="29"/>
  <c r="F8" i="29"/>
  <c r="E8" i="29"/>
  <c r="D8" i="29"/>
  <c r="AE8" i="28"/>
  <c r="AD8" i="28"/>
  <c r="AC8" i="28"/>
  <c r="AB8" i="28"/>
  <c r="AA8" i="28"/>
  <c r="Z8" i="28"/>
  <c r="Y8" i="28"/>
  <c r="X8" i="28"/>
  <c r="W8" i="28"/>
  <c r="V8" i="28"/>
  <c r="U8" i="28"/>
  <c r="T8" i="28"/>
  <c r="S8" i="28"/>
  <c r="R8" i="28"/>
  <c r="Q8" i="28"/>
  <c r="P8" i="28"/>
  <c r="O8" i="28"/>
  <c r="N8" i="28"/>
  <c r="M8" i="28"/>
  <c r="L8" i="28"/>
  <c r="K8" i="28"/>
  <c r="J8" i="28"/>
  <c r="I8" i="28"/>
  <c r="H8" i="28"/>
  <c r="G8" i="28"/>
  <c r="F8" i="28"/>
  <c r="E8" i="28"/>
  <c r="D8" i="28"/>
  <c r="AE8" i="31" l="1"/>
  <c r="W8" i="31"/>
  <c r="O8" i="31"/>
  <c r="G8" i="31"/>
  <c r="AC7" i="31"/>
  <c r="AA7" i="31"/>
  <c r="Y7" i="31"/>
  <c r="U7" i="31"/>
  <c r="S7" i="31"/>
  <c r="Q7" i="31"/>
  <c r="M7" i="31"/>
  <c r="K7" i="31"/>
  <c r="E7" i="31"/>
  <c r="AC8" i="31"/>
  <c r="AB8" i="31"/>
  <c r="AA8" i="31"/>
  <c r="Y8" i="31"/>
  <c r="U8" i="31"/>
  <c r="T8" i="31"/>
  <c r="S8" i="31"/>
  <c r="Q8" i="31"/>
  <c r="M8" i="31"/>
  <c r="L8" i="31"/>
  <c r="K8" i="31"/>
  <c r="I8" i="31"/>
  <c r="E8" i="31"/>
  <c r="D8" i="31"/>
  <c r="AE7" i="31"/>
  <c r="Z7" i="31"/>
  <c r="X7" i="31"/>
  <c r="W7" i="31"/>
  <c r="R7" i="31"/>
  <c r="P7" i="31"/>
  <c r="O7" i="31"/>
  <c r="J7" i="31"/>
  <c r="H7" i="31"/>
  <c r="G7" i="31"/>
  <c r="AA7" i="29"/>
  <c r="Y7" i="29"/>
  <c r="Q7" i="29"/>
  <c r="P7" i="29"/>
  <c r="K7" i="29"/>
  <c r="H7" i="29"/>
  <c r="AA7" i="28"/>
  <c r="Y7" i="28"/>
  <c r="X7" i="28"/>
  <c r="S7" i="28"/>
  <c r="P7" i="28"/>
  <c r="K7" i="28"/>
  <c r="J7" i="28"/>
  <c r="H7" i="28"/>
  <c r="AB8" i="26"/>
  <c r="W8" i="26"/>
  <c r="O8" i="26"/>
  <c r="J8" i="26"/>
  <c r="G8" i="26"/>
  <c r="Y7" i="26"/>
  <c r="R7" i="26"/>
  <c r="Q7" i="26"/>
  <c r="O7" i="26"/>
  <c r="J7" i="26"/>
  <c r="D8" i="26"/>
  <c r="AE8" i="25"/>
  <c r="O8" i="25"/>
  <c r="N8" i="25"/>
  <c r="M8" i="25"/>
  <c r="F8" i="25"/>
  <c r="AA7" i="25"/>
  <c r="Y7" i="25"/>
  <c r="P7" i="25"/>
  <c r="J7" i="25"/>
  <c r="H7" i="25"/>
  <c r="AB8" i="24"/>
  <c r="N8" i="24"/>
  <c r="L8" i="24"/>
  <c r="G8" i="24"/>
  <c r="F8" i="24"/>
  <c r="Y7" i="24"/>
  <c r="R7" i="24"/>
  <c r="K7" i="24"/>
  <c r="AE8" i="23"/>
  <c r="AD8" i="23"/>
  <c r="AB8" i="23"/>
  <c r="V8" i="23"/>
  <c r="T8" i="23"/>
  <c r="O8" i="23"/>
  <c r="N8" i="23"/>
  <c r="F8" i="23"/>
  <c r="AE7" i="23"/>
  <c r="AA7" i="23"/>
  <c r="W7" i="23"/>
  <c r="U7" i="23"/>
  <c r="S7" i="23"/>
  <c r="Q7" i="23"/>
  <c r="O7" i="23"/>
  <c r="K7" i="23"/>
  <c r="G7" i="23"/>
  <c r="U8" i="22"/>
  <c r="G8" i="22"/>
  <c r="V7" i="22"/>
  <c r="D8" i="22"/>
  <c r="H8" i="21"/>
  <c r="AA7" i="21"/>
  <c r="S7" i="21"/>
  <c r="K7" i="21"/>
  <c r="AD8" i="20"/>
  <c r="U8" i="20"/>
  <c r="P8" i="20"/>
  <c r="M8" i="20"/>
  <c r="E8" i="20"/>
  <c r="Q7" i="20"/>
  <c r="P7" i="20"/>
  <c r="AD7" i="29"/>
  <c r="AC7" i="29"/>
  <c r="Z7" i="29"/>
  <c r="X7" i="29"/>
  <c r="V7" i="29"/>
  <c r="U7" i="29"/>
  <c r="S7" i="29"/>
  <c r="R7" i="29"/>
  <c r="N7" i="29"/>
  <c r="M7" i="29"/>
  <c r="J7" i="29"/>
  <c r="F7" i="29"/>
  <c r="E7" i="29"/>
  <c r="AD7" i="28"/>
  <c r="Z7" i="28"/>
  <c r="V7" i="28"/>
  <c r="R7" i="28"/>
  <c r="Q7" i="28"/>
  <c r="N7" i="28"/>
  <c r="I7" i="28"/>
  <c r="F7" i="28"/>
  <c r="AE8" i="27"/>
  <c r="AD8" i="27"/>
  <c r="AC8" i="27"/>
  <c r="Z8" i="27"/>
  <c r="W8" i="27"/>
  <c r="V8" i="27"/>
  <c r="R8" i="27"/>
  <c r="N8" i="27"/>
  <c r="M8" i="27"/>
  <c r="E8" i="27"/>
  <c r="AD7" i="27"/>
  <c r="Y7" i="27"/>
  <c r="X7" i="27"/>
  <c r="S7" i="27"/>
  <c r="P7" i="27"/>
  <c r="N7" i="27"/>
  <c r="J7" i="27"/>
  <c r="F7" i="27"/>
  <c r="D8" i="27"/>
  <c r="AB8" i="27"/>
  <c r="U8" i="27"/>
  <c r="T8" i="27"/>
  <c r="L8" i="27"/>
  <c r="F8" i="27"/>
  <c r="Z7" i="27"/>
  <c r="R7" i="27"/>
  <c r="Q7" i="27"/>
  <c r="I7" i="27"/>
  <c r="AC8" i="26"/>
  <c r="AA8" i="26"/>
  <c r="Z8" i="26"/>
  <c r="U8" i="26"/>
  <c r="S8" i="26"/>
  <c r="M8" i="26"/>
  <c r="K8" i="26"/>
  <c r="F8" i="26"/>
  <c r="E8" i="26"/>
  <c r="AE7" i="26"/>
  <c r="AC7" i="26"/>
  <c r="AA7" i="26"/>
  <c r="S7" i="26"/>
  <c r="M7" i="26"/>
  <c r="K7" i="26"/>
  <c r="H7" i="26"/>
  <c r="G7" i="26"/>
  <c r="AE8" i="26"/>
  <c r="L8" i="26"/>
  <c r="Z7" i="26"/>
  <c r="W7" i="26"/>
  <c r="U7" i="26"/>
  <c r="E7" i="26"/>
  <c r="AC8" i="25"/>
  <c r="AB8" i="25"/>
  <c r="AA8" i="25"/>
  <c r="U8" i="25"/>
  <c r="T8" i="25"/>
  <c r="S8" i="25"/>
  <c r="L8" i="25"/>
  <c r="K8" i="25"/>
  <c r="E8" i="25"/>
  <c r="AE7" i="25"/>
  <c r="W7" i="25"/>
  <c r="S7" i="25"/>
  <c r="R7" i="25"/>
  <c r="Q7" i="25"/>
  <c r="K7" i="25"/>
  <c r="D8" i="25"/>
  <c r="AD8" i="25"/>
  <c r="W8" i="25"/>
  <c r="V8" i="25"/>
  <c r="G8" i="25"/>
  <c r="Z7" i="25"/>
  <c r="X7" i="25"/>
  <c r="T7" i="25"/>
  <c r="G7" i="25"/>
  <c r="AD8" i="24"/>
  <c r="V8" i="24"/>
  <c r="Q8" i="24"/>
  <c r="M7" i="24"/>
  <c r="E7" i="24"/>
  <c r="AE8" i="24"/>
  <c r="AC8" i="24"/>
  <c r="W8" i="24"/>
  <c r="U8" i="24"/>
  <c r="O8" i="24"/>
  <c r="M8" i="24"/>
  <c r="E8" i="24"/>
  <c r="AC7" i="24"/>
  <c r="AA7" i="24"/>
  <c r="Z7" i="24"/>
  <c r="X7" i="24"/>
  <c r="U7" i="24"/>
  <c r="S7" i="24"/>
  <c r="Q7" i="24"/>
  <c r="P7" i="24"/>
  <c r="J7" i="24"/>
  <c r="H7" i="24"/>
  <c r="AC8" i="23"/>
  <c r="W8" i="23"/>
  <c r="U8" i="23"/>
  <c r="S8" i="23"/>
  <c r="M8" i="23"/>
  <c r="L8" i="23"/>
  <c r="K8" i="23"/>
  <c r="J8" i="23"/>
  <c r="G8" i="23"/>
  <c r="AD7" i="23"/>
  <c r="Y7" i="23"/>
  <c r="V7" i="23"/>
  <c r="N7" i="23"/>
  <c r="M7" i="23"/>
  <c r="H7" i="23"/>
  <c r="F7" i="23"/>
  <c r="E7" i="23"/>
  <c r="D8" i="23"/>
  <c r="Z8" i="23"/>
  <c r="Y8" i="23"/>
  <c r="R8" i="23"/>
  <c r="I8" i="23"/>
  <c r="E8" i="23"/>
  <c r="AC7" i="23"/>
  <c r="Z7" i="23"/>
  <c r="X7" i="23"/>
  <c r="R7" i="23"/>
  <c r="P7" i="23"/>
  <c r="J7" i="23"/>
  <c r="AE8" i="22"/>
  <c r="AD8" i="22"/>
  <c r="AB8" i="22"/>
  <c r="Z8" i="22"/>
  <c r="W8" i="22"/>
  <c r="V8" i="22"/>
  <c r="T8" i="22"/>
  <c r="R8" i="22"/>
  <c r="O8" i="22"/>
  <c r="N8" i="22"/>
  <c r="M8" i="22"/>
  <c r="L8" i="22"/>
  <c r="F8" i="22"/>
  <c r="E8" i="22"/>
  <c r="AA7" i="22"/>
  <c r="Z7" i="22"/>
  <c r="Y7" i="22"/>
  <c r="X7" i="22"/>
  <c r="S7" i="22"/>
  <c r="R7" i="22"/>
  <c r="Q7" i="22"/>
  <c r="P7" i="22"/>
  <c r="K7" i="22"/>
  <c r="J7" i="22"/>
  <c r="H7" i="22"/>
  <c r="AC8" i="22"/>
  <c r="AD7" i="22"/>
  <c r="N7" i="22"/>
  <c r="F7" i="22"/>
  <c r="AE8" i="21"/>
  <c r="AD8" i="21"/>
  <c r="AC8" i="21"/>
  <c r="AB8" i="21"/>
  <c r="AA8" i="21"/>
  <c r="Z8" i="21"/>
  <c r="V8" i="21"/>
  <c r="U8" i="21"/>
  <c r="R8" i="21"/>
  <c r="O8" i="21"/>
  <c r="N8" i="21"/>
  <c r="M8" i="21"/>
  <c r="K8" i="21"/>
  <c r="J8" i="21"/>
  <c r="G8" i="21"/>
  <c r="F8" i="21"/>
  <c r="E8" i="21"/>
  <c r="Y7" i="21"/>
  <c r="X7" i="21"/>
  <c r="V7" i="21"/>
  <c r="Q7" i="21"/>
  <c r="P7" i="21"/>
  <c r="H7" i="21"/>
  <c r="F7" i="21"/>
  <c r="D8" i="21"/>
  <c r="D7" i="21"/>
  <c r="W8" i="21"/>
  <c r="S8" i="21"/>
  <c r="L8" i="21"/>
  <c r="AE7" i="21"/>
  <c r="AD7" i="21"/>
  <c r="Z7" i="21"/>
  <c r="W7" i="21"/>
  <c r="R7" i="21"/>
  <c r="O7" i="21"/>
  <c r="N7" i="21"/>
  <c r="J7" i="21"/>
  <c r="G7" i="21"/>
  <c r="AC8" i="20"/>
  <c r="AA8" i="20"/>
  <c r="Y8" i="20"/>
  <c r="R8" i="20"/>
  <c r="N8" i="20"/>
  <c r="K8" i="20"/>
  <c r="AC7" i="20"/>
  <c r="AB7" i="20"/>
  <c r="AA7" i="20"/>
  <c r="Z7" i="20"/>
  <c r="Y7" i="20"/>
  <c r="X7" i="20"/>
  <c r="U7" i="20"/>
  <c r="T7" i="20"/>
  <c r="R7" i="20"/>
  <c r="M7" i="20"/>
  <c r="L7" i="20"/>
  <c r="J7" i="20"/>
  <c r="H7" i="20"/>
  <c r="E7" i="20"/>
  <c r="D8" i="20"/>
  <c r="D7" i="20"/>
  <c r="AB8" i="20"/>
  <c r="X8" i="20"/>
  <c r="T8" i="20"/>
  <c r="Q8" i="20"/>
  <c r="L8" i="20"/>
  <c r="H8" i="20"/>
  <c r="AE7" i="20"/>
  <c r="AD7" i="20"/>
  <c r="W7" i="20"/>
  <c r="V7" i="20"/>
  <c r="O7" i="20"/>
  <c r="N7" i="20"/>
  <c r="G7" i="20"/>
  <c r="F7" i="20"/>
  <c r="AC9" i="29" l="1"/>
  <c r="S9" i="31"/>
  <c r="Y9" i="31"/>
  <c r="Q9" i="31"/>
  <c r="AA9" i="31"/>
  <c r="K9" i="31"/>
  <c r="X9" i="29"/>
  <c r="N9" i="29"/>
  <c r="U9" i="29"/>
  <c r="H9" i="29"/>
  <c r="M9" i="29"/>
  <c r="Q9" i="29"/>
  <c r="Z9" i="29"/>
  <c r="E9" i="29"/>
  <c r="F9" i="29"/>
  <c r="V9" i="29"/>
  <c r="Y9" i="29"/>
  <c r="R9" i="29"/>
  <c r="AA9" i="29"/>
  <c r="J9" i="29"/>
  <c r="S9" i="29"/>
  <c r="AD9" i="29"/>
  <c r="P9" i="29"/>
  <c r="K9" i="29"/>
  <c r="N9" i="28"/>
  <c r="R9" i="28"/>
  <c r="AA9" i="28"/>
  <c r="V9" i="28"/>
  <c r="Z9" i="28"/>
  <c r="J9" i="28"/>
  <c r="Y9" i="28"/>
  <c r="AD9" i="28"/>
  <c r="K9" i="28"/>
  <c r="Q9" i="28"/>
  <c r="P9" i="28"/>
  <c r="F9" i="28"/>
  <c r="I9" i="28"/>
  <c r="X9" i="28"/>
  <c r="S9" i="28"/>
  <c r="H9" i="28"/>
  <c r="K9" i="26"/>
  <c r="S9" i="26"/>
  <c r="F8" i="31"/>
  <c r="N8" i="31"/>
  <c r="V8" i="31"/>
  <c r="AD8" i="31"/>
  <c r="E9" i="31"/>
  <c r="M9" i="31"/>
  <c r="U9" i="31"/>
  <c r="AC9" i="31"/>
  <c r="G9" i="31"/>
  <c r="O9" i="31"/>
  <c r="W9" i="31"/>
  <c r="AE9" i="31"/>
  <c r="D7" i="31"/>
  <c r="L7" i="31"/>
  <c r="T7" i="31"/>
  <c r="AB7" i="31"/>
  <c r="H8" i="31"/>
  <c r="P8" i="31"/>
  <c r="X8" i="31"/>
  <c r="F7" i="31"/>
  <c r="V7" i="31"/>
  <c r="J8" i="31"/>
  <c r="Z8" i="31"/>
  <c r="N7" i="31"/>
  <c r="AD7" i="31"/>
  <c r="R8" i="31"/>
  <c r="I7" i="31"/>
  <c r="AA9" i="26"/>
  <c r="I7" i="25"/>
  <c r="S8" i="20"/>
  <c r="T8" i="21"/>
  <c r="Q8" i="26"/>
  <c r="Q9" i="20"/>
  <c r="Y8" i="26"/>
  <c r="U9" i="20"/>
  <c r="I8" i="26"/>
  <c r="I8" i="20"/>
  <c r="N8" i="26"/>
  <c r="Y9" i="20"/>
  <c r="E9" i="23"/>
  <c r="M9" i="23"/>
  <c r="U9" i="23"/>
  <c r="D8" i="24"/>
  <c r="AD8" i="26"/>
  <c r="O8" i="27"/>
  <c r="R9" i="20"/>
  <c r="AC9" i="23"/>
  <c r="J9" i="26"/>
  <c r="Q8" i="23"/>
  <c r="T8" i="26"/>
  <c r="G8" i="27"/>
  <c r="V8" i="26"/>
  <c r="E9" i="20"/>
  <c r="M9" i="20"/>
  <c r="V7" i="27"/>
  <c r="H7" i="27"/>
  <c r="O7" i="25"/>
  <c r="D7" i="29"/>
  <c r="T7" i="29"/>
  <c r="L7" i="29"/>
  <c r="AB7" i="29"/>
  <c r="G7" i="29"/>
  <c r="O7" i="29"/>
  <c r="W7" i="29"/>
  <c r="AE7" i="29"/>
  <c r="I7" i="29"/>
  <c r="D7" i="28"/>
  <c r="AB7" i="28"/>
  <c r="E7" i="28"/>
  <c r="M7" i="28"/>
  <c r="U7" i="28"/>
  <c r="AC7" i="28"/>
  <c r="T7" i="28"/>
  <c r="L7" i="28"/>
  <c r="G7" i="28"/>
  <c r="O7" i="28"/>
  <c r="W7" i="28"/>
  <c r="AE7" i="28"/>
  <c r="K7" i="27"/>
  <c r="AA7" i="27"/>
  <c r="J8" i="27"/>
  <c r="F9" i="27"/>
  <c r="N9" i="27"/>
  <c r="AD9" i="27"/>
  <c r="R9" i="27"/>
  <c r="Z9" i="27"/>
  <c r="L7" i="27"/>
  <c r="T7" i="27"/>
  <c r="H8" i="27"/>
  <c r="X8" i="27"/>
  <c r="E7" i="27"/>
  <c r="M7" i="27"/>
  <c r="U7" i="27"/>
  <c r="AC7" i="27"/>
  <c r="I8" i="27"/>
  <c r="Q8" i="27"/>
  <c r="Y8" i="27"/>
  <c r="D7" i="27"/>
  <c r="AB7" i="27"/>
  <c r="P8" i="27"/>
  <c r="O7" i="27"/>
  <c r="K8" i="27"/>
  <c r="G7" i="27"/>
  <c r="W7" i="27"/>
  <c r="AA8" i="27"/>
  <c r="AE7" i="27"/>
  <c r="S8" i="27"/>
  <c r="P7" i="26"/>
  <c r="X7" i="26"/>
  <c r="Z9" i="26"/>
  <c r="E9" i="26"/>
  <c r="M9" i="26"/>
  <c r="U9" i="26"/>
  <c r="AC9" i="26"/>
  <c r="G9" i="26"/>
  <c r="O9" i="26"/>
  <c r="W9" i="26"/>
  <c r="AE9" i="26"/>
  <c r="D7" i="26"/>
  <c r="L7" i="26"/>
  <c r="T7" i="26"/>
  <c r="AB7" i="26"/>
  <c r="H8" i="26"/>
  <c r="P8" i="26"/>
  <c r="X8" i="26"/>
  <c r="F7" i="26"/>
  <c r="N7" i="26"/>
  <c r="V7" i="26"/>
  <c r="AD7" i="26"/>
  <c r="R8" i="26"/>
  <c r="I7" i="26"/>
  <c r="K9" i="25"/>
  <c r="S9" i="25"/>
  <c r="AA9" i="25"/>
  <c r="T9" i="25"/>
  <c r="G9" i="25"/>
  <c r="W9" i="25"/>
  <c r="AE9" i="25"/>
  <c r="D7" i="25"/>
  <c r="AB7" i="25"/>
  <c r="X8" i="25"/>
  <c r="E7" i="25"/>
  <c r="M7" i="25"/>
  <c r="U7" i="25"/>
  <c r="AC7" i="25"/>
  <c r="I8" i="25"/>
  <c r="Q8" i="25"/>
  <c r="Y8" i="25"/>
  <c r="L7" i="25"/>
  <c r="H8" i="25"/>
  <c r="F7" i="25"/>
  <c r="N7" i="25"/>
  <c r="V7" i="25"/>
  <c r="AD7" i="25"/>
  <c r="J8" i="25"/>
  <c r="R8" i="25"/>
  <c r="Z8" i="25"/>
  <c r="P8" i="25"/>
  <c r="I8" i="24"/>
  <c r="Y8" i="24"/>
  <c r="T8" i="24"/>
  <c r="Q9" i="24"/>
  <c r="E9" i="24"/>
  <c r="M9" i="24"/>
  <c r="U9" i="24"/>
  <c r="AC9" i="24"/>
  <c r="D7" i="24"/>
  <c r="L7" i="24"/>
  <c r="T7" i="24"/>
  <c r="AB7" i="24"/>
  <c r="H8" i="24"/>
  <c r="P8" i="24"/>
  <c r="X8" i="24"/>
  <c r="J8" i="24"/>
  <c r="F7" i="24"/>
  <c r="V7" i="24"/>
  <c r="R8" i="24"/>
  <c r="G7" i="24"/>
  <c r="O7" i="24"/>
  <c r="W7" i="24"/>
  <c r="AE7" i="24"/>
  <c r="K8" i="24"/>
  <c r="S8" i="24"/>
  <c r="AA8" i="24"/>
  <c r="N7" i="24"/>
  <c r="AD7" i="24"/>
  <c r="Z8" i="24"/>
  <c r="I7" i="24"/>
  <c r="K9" i="23"/>
  <c r="S9" i="23"/>
  <c r="F9" i="23"/>
  <c r="N9" i="23"/>
  <c r="V9" i="23"/>
  <c r="AD9" i="23"/>
  <c r="AA8" i="23"/>
  <c r="J9" i="23"/>
  <c r="R9" i="23"/>
  <c r="G9" i="23"/>
  <c r="O9" i="23"/>
  <c r="AE9" i="23"/>
  <c r="Y9" i="23"/>
  <c r="W9" i="23"/>
  <c r="Z9" i="23"/>
  <c r="D7" i="23"/>
  <c r="L7" i="23"/>
  <c r="T7" i="23"/>
  <c r="AB7" i="23"/>
  <c r="H8" i="23"/>
  <c r="P8" i="23"/>
  <c r="X8" i="23"/>
  <c r="I7" i="23"/>
  <c r="I7" i="22"/>
  <c r="J8" i="22"/>
  <c r="F9" i="22"/>
  <c r="N9" i="22"/>
  <c r="V9" i="22"/>
  <c r="AD9" i="22"/>
  <c r="R9" i="22"/>
  <c r="Z9" i="22"/>
  <c r="T7" i="22"/>
  <c r="P8" i="22"/>
  <c r="E7" i="22"/>
  <c r="M7" i="22"/>
  <c r="U7" i="22"/>
  <c r="AC7" i="22"/>
  <c r="I8" i="22"/>
  <c r="Q8" i="22"/>
  <c r="Y8" i="22"/>
  <c r="D7" i="22"/>
  <c r="AB7" i="22"/>
  <c r="X8" i="22"/>
  <c r="L7" i="22"/>
  <c r="H8" i="22"/>
  <c r="G7" i="22"/>
  <c r="O7" i="22"/>
  <c r="W7" i="22"/>
  <c r="AE7" i="22"/>
  <c r="K8" i="22"/>
  <c r="S8" i="22"/>
  <c r="AA8" i="22"/>
  <c r="N9" i="21"/>
  <c r="O9" i="21"/>
  <c r="F9" i="21"/>
  <c r="AD9" i="21"/>
  <c r="G9" i="21"/>
  <c r="W9" i="21"/>
  <c r="AE9" i="21"/>
  <c r="V9" i="21"/>
  <c r="I7" i="21"/>
  <c r="D9" i="21"/>
  <c r="H9" i="21"/>
  <c r="J9" i="21"/>
  <c r="Z9" i="21"/>
  <c r="R9" i="21"/>
  <c r="K9" i="21"/>
  <c r="S9" i="21"/>
  <c r="AA9" i="21"/>
  <c r="T7" i="21"/>
  <c r="P8" i="21"/>
  <c r="M7" i="21"/>
  <c r="L7" i="21"/>
  <c r="X8" i="21"/>
  <c r="U7" i="21"/>
  <c r="Y8" i="21"/>
  <c r="AB7" i="21"/>
  <c r="AC7" i="21"/>
  <c r="E7" i="21"/>
  <c r="I8" i="21"/>
  <c r="Q8" i="21"/>
  <c r="H9" i="20"/>
  <c r="P9" i="20"/>
  <c r="X9" i="20"/>
  <c r="AA9" i="20"/>
  <c r="J8" i="20"/>
  <c r="Z8" i="20"/>
  <c r="D9" i="20"/>
  <c r="AB9" i="20"/>
  <c r="AC9" i="20"/>
  <c r="T9" i="20"/>
  <c r="N9" i="20"/>
  <c r="AD9" i="20"/>
  <c r="L9" i="20"/>
  <c r="F8" i="20"/>
  <c r="K7" i="20"/>
  <c r="G8" i="20"/>
  <c r="W8" i="20"/>
  <c r="V8" i="20"/>
  <c r="S7" i="20"/>
  <c r="O8" i="20"/>
  <c r="AE8" i="20"/>
  <c r="I7" i="20"/>
  <c r="F8" i="1"/>
  <c r="E8" i="1"/>
  <c r="E32" i="23" l="1"/>
  <c r="AC32" i="23"/>
  <c r="AK32" i="23"/>
  <c r="AI32" i="23"/>
  <c r="S32" i="23"/>
  <c r="W32" i="23"/>
  <c r="M32" i="23"/>
  <c r="AJ32" i="25"/>
  <c r="G32" i="25"/>
  <c r="X32" i="20"/>
  <c r="H32" i="20"/>
  <c r="E32" i="20"/>
  <c r="AC32" i="20"/>
  <c r="Q9" i="23"/>
  <c r="V9" i="27"/>
  <c r="Q9" i="26"/>
  <c r="N9" i="31"/>
  <c r="Z9" i="31"/>
  <c r="L9" i="31"/>
  <c r="J9" i="31"/>
  <c r="V9" i="31"/>
  <c r="X9" i="31"/>
  <c r="I9" i="31"/>
  <c r="H9" i="31"/>
  <c r="R9" i="31"/>
  <c r="AB9" i="31"/>
  <c r="P9" i="31"/>
  <c r="T9" i="31"/>
  <c r="D9" i="31"/>
  <c r="G9" i="29"/>
  <c r="T9" i="29"/>
  <c r="AE9" i="29"/>
  <c r="AB9" i="29"/>
  <c r="W9" i="29"/>
  <c r="L9" i="29"/>
  <c r="I9" i="29"/>
  <c r="O9" i="29"/>
  <c r="D9" i="29"/>
  <c r="AB9" i="28"/>
  <c r="G9" i="28"/>
  <c r="L9" i="28"/>
  <c r="AC9" i="28"/>
  <c r="U9" i="28"/>
  <c r="M9" i="28"/>
  <c r="AE9" i="28"/>
  <c r="E9" i="28"/>
  <c r="W9" i="28"/>
  <c r="T9" i="28"/>
  <c r="O9" i="28"/>
  <c r="D9" i="28"/>
  <c r="Q9" i="27"/>
  <c r="W9" i="27"/>
  <c r="AC9" i="27"/>
  <c r="U9" i="27"/>
  <c r="AA9" i="27"/>
  <c r="M9" i="27"/>
  <c r="P9" i="27"/>
  <c r="E9" i="27"/>
  <c r="AB9" i="27"/>
  <c r="X9" i="27"/>
  <c r="S9" i="27"/>
  <c r="Y9" i="27"/>
  <c r="AE9" i="27"/>
  <c r="T9" i="27"/>
  <c r="I9" i="27"/>
  <c r="L9" i="27"/>
  <c r="J9" i="27"/>
  <c r="D9" i="27"/>
  <c r="F9" i="26"/>
  <c r="H9" i="26"/>
  <c r="Y9" i="26"/>
  <c r="N9" i="26"/>
  <c r="AB9" i="26"/>
  <c r="R9" i="26"/>
  <c r="T9" i="26"/>
  <c r="L9" i="26"/>
  <c r="M32" i="26" s="1"/>
  <c r="D9" i="26"/>
  <c r="U9" i="25"/>
  <c r="R9" i="25"/>
  <c r="E9" i="25"/>
  <c r="P9" i="25"/>
  <c r="J9" i="25"/>
  <c r="H9" i="25"/>
  <c r="O9" i="25"/>
  <c r="AD9" i="25"/>
  <c r="L9" i="25"/>
  <c r="S32" i="25" s="1"/>
  <c r="Y9" i="25"/>
  <c r="X9" i="25"/>
  <c r="Z9" i="25"/>
  <c r="V9" i="25"/>
  <c r="Q9" i="25"/>
  <c r="AB9" i="25"/>
  <c r="N9" i="25"/>
  <c r="M9" i="25"/>
  <c r="F9" i="25"/>
  <c r="AC9" i="25"/>
  <c r="D9" i="25"/>
  <c r="N9" i="24"/>
  <c r="AB9" i="24"/>
  <c r="AA9" i="24"/>
  <c r="T9" i="24"/>
  <c r="S9" i="24"/>
  <c r="R9" i="24"/>
  <c r="J9" i="24"/>
  <c r="L9" i="24"/>
  <c r="I9" i="24"/>
  <c r="K9" i="24"/>
  <c r="E32" i="24" s="1"/>
  <c r="V9" i="24"/>
  <c r="F9" i="24"/>
  <c r="W9" i="24"/>
  <c r="X9" i="24"/>
  <c r="Z9" i="24"/>
  <c r="O9" i="24"/>
  <c r="P9" i="24"/>
  <c r="Y9" i="24"/>
  <c r="AE9" i="24"/>
  <c r="AD9" i="24"/>
  <c r="G9" i="24"/>
  <c r="H9" i="24"/>
  <c r="X9" i="23"/>
  <c r="P9" i="23"/>
  <c r="H9" i="23"/>
  <c r="AB9" i="23"/>
  <c r="AA9" i="23"/>
  <c r="T9" i="23"/>
  <c r="L9" i="23"/>
  <c r="F32" i="23" s="1"/>
  <c r="I9" i="23"/>
  <c r="D9" i="23"/>
  <c r="Y9" i="22"/>
  <c r="AA9" i="22"/>
  <c r="Q9" i="22"/>
  <c r="P9" i="22"/>
  <c r="S9" i="22"/>
  <c r="H9" i="22"/>
  <c r="T9" i="22"/>
  <c r="J9" i="22"/>
  <c r="K9" i="22"/>
  <c r="L9" i="22"/>
  <c r="AC9" i="22"/>
  <c r="AE9" i="22"/>
  <c r="W9" i="22"/>
  <c r="M9" i="22"/>
  <c r="U9" i="22"/>
  <c r="O9" i="22"/>
  <c r="X9" i="22"/>
  <c r="E9" i="22"/>
  <c r="G9" i="22"/>
  <c r="AB9" i="22"/>
  <c r="D9" i="22"/>
  <c r="M9" i="21"/>
  <c r="AC9" i="21"/>
  <c r="P9" i="21"/>
  <c r="AB9" i="21"/>
  <c r="T9" i="21"/>
  <c r="Y9" i="21"/>
  <c r="X9" i="21"/>
  <c r="U9" i="21"/>
  <c r="E9" i="21"/>
  <c r="Q9" i="21"/>
  <c r="L9" i="21"/>
  <c r="O9" i="20"/>
  <c r="V9" i="20"/>
  <c r="W9" i="20"/>
  <c r="G9" i="20"/>
  <c r="K9" i="20"/>
  <c r="AD32" i="20" s="1"/>
  <c r="F9" i="20"/>
  <c r="Z9" i="20"/>
  <c r="S9" i="20"/>
  <c r="AE9" i="20"/>
  <c r="J9" i="20"/>
  <c r="F9" i="31"/>
  <c r="AD9" i="31"/>
  <c r="I9" i="26"/>
  <c r="I9" i="25"/>
  <c r="D9" i="24"/>
  <c r="I9" i="21"/>
  <c r="I9" i="20"/>
  <c r="X9" i="26"/>
  <c r="O9" i="27"/>
  <c r="G9" i="27"/>
  <c r="AD9" i="26"/>
  <c r="AD32" i="26" s="1"/>
  <c r="V9" i="26"/>
  <c r="P9" i="26"/>
  <c r="K9" i="27"/>
  <c r="H9" i="27"/>
  <c r="I9" i="22"/>
  <c r="AE8" i="1"/>
  <c r="D8" i="1"/>
  <c r="G8" i="1"/>
  <c r="H8" i="1"/>
  <c r="Q32" i="31" l="1"/>
  <c r="O32" i="31"/>
  <c r="AI32" i="31"/>
  <c r="AD32" i="31"/>
  <c r="V32" i="31"/>
  <c r="AF32" i="31"/>
  <c r="E32" i="31"/>
  <c r="F32" i="31"/>
  <c r="AB32" i="31"/>
  <c r="J32" i="31"/>
  <c r="AG32" i="31"/>
  <c r="S32" i="31"/>
  <c r="L32" i="31"/>
  <c r="U32" i="31"/>
  <c r="Y32" i="31"/>
  <c r="AA32" i="31"/>
  <c r="H32" i="31"/>
  <c r="AK32" i="31"/>
  <c r="R32" i="31"/>
  <c r="I32" i="31"/>
  <c r="AJ32" i="31"/>
  <c r="W32" i="31"/>
  <c r="N32" i="31"/>
  <c r="G32" i="31"/>
  <c r="P32" i="31"/>
  <c r="AH32" i="31"/>
  <c r="Z32" i="31"/>
  <c r="AC32" i="31"/>
  <c r="T32" i="31"/>
  <c r="X32" i="31"/>
  <c r="K32" i="31"/>
  <c r="M32" i="31"/>
  <c r="AE32" i="31"/>
  <c r="D32" i="31"/>
  <c r="I32" i="26"/>
  <c r="AA32" i="26"/>
  <c r="T32" i="26"/>
  <c r="W32" i="26"/>
  <c r="AF32" i="26"/>
  <c r="E32" i="26"/>
  <c r="J32" i="26"/>
  <c r="R32" i="26"/>
  <c r="AG32" i="26"/>
  <c r="L32" i="26"/>
  <c r="AE32" i="26"/>
  <c r="K32" i="26"/>
  <c r="X32" i="26"/>
  <c r="AK32" i="26"/>
  <c r="P32" i="26"/>
  <c r="AB32" i="26"/>
  <c r="O32" i="26"/>
  <c r="AH32" i="26"/>
  <c r="AC32" i="26"/>
  <c r="H32" i="26"/>
  <c r="F32" i="26"/>
  <c r="V32" i="26"/>
  <c r="N32" i="26"/>
  <c r="Q32" i="26"/>
  <c r="Z32" i="26"/>
  <c r="AI32" i="26"/>
  <c r="U32" i="26"/>
  <c r="Y32" i="26"/>
  <c r="G32" i="26"/>
  <c r="AJ32" i="26"/>
  <c r="S32" i="26"/>
  <c r="D32" i="26"/>
  <c r="AE32" i="24"/>
  <c r="AB32" i="24"/>
  <c r="Y32" i="24"/>
  <c r="R32" i="24"/>
  <c r="F32" i="24"/>
  <c r="G32" i="24"/>
  <c r="O32" i="24"/>
  <c r="U32" i="24"/>
  <c r="L32" i="24"/>
  <c r="J32" i="24"/>
  <c r="W32" i="24"/>
  <c r="N32" i="24"/>
  <c r="H32" i="24"/>
  <c r="P32" i="24"/>
  <c r="S32" i="24"/>
  <c r="V32" i="24"/>
  <c r="T32" i="24"/>
  <c r="X32" i="24"/>
  <c r="AD32" i="24"/>
  <c r="Z32" i="24"/>
  <c r="K32" i="24"/>
  <c r="AH32" i="24"/>
  <c r="AK32" i="24"/>
  <c r="AG32" i="24"/>
  <c r="AI32" i="24"/>
  <c r="AJ32" i="24"/>
  <c r="AF32" i="24"/>
  <c r="M32" i="24"/>
  <c r="I32" i="24"/>
  <c r="AA32" i="24"/>
  <c r="AC32" i="24"/>
  <c r="Q32" i="24"/>
  <c r="D32" i="24"/>
  <c r="AD32" i="23"/>
  <c r="AG32" i="23"/>
  <c r="G32" i="23"/>
  <c r="J32" i="23"/>
  <c r="N32" i="23"/>
  <c r="AB32" i="23"/>
  <c r="P32" i="23"/>
  <c r="Q32" i="23"/>
  <c r="K32" i="23"/>
  <c r="AE32" i="23"/>
  <c r="AA32" i="23"/>
  <c r="Y32" i="23"/>
  <c r="AF32" i="23"/>
  <c r="I32" i="23"/>
  <c r="L32" i="23"/>
  <c r="T32" i="23"/>
  <c r="X32" i="23"/>
  <c r="Z32" i="23"/>
  <c r="AJ32" i="23"/>
  <c r="R32" i="23"/>
  <c r="H32" i="23"/>
  <c r="U32" i="23"/>
  <c r="AH32" i="23"/>
  <c r="O32" i="23"/>
  <c r="V32" i="23"/>
  <c r="D32" i="23"/>
  <c r="AD32" i="25"/>
  <c r="AB32" i="25"/>
  <c r="P32" i="25"/>
  <c r="W32" i="25"/>
  <c r="AF32" i="25"/>
  <c r="F32" i="25"/>
  <c r="X32" i="25"/>
  <c r="Q32" i="25"/>
  <c r="Y32" i="25"/>
  <c r="E32" i="25"/>
  <c r="AK32" i="25"/>
  <c r="M32" i="25"/>
  <c r="L32" i="25"/>
  <c r="R32" i="25"/>
  <c r="AE32" i="25"/>
  <c r="AG32" i="25"/>
  <c r="I32" i="25"/>
  <c r="J32" i="25"/>
  <c r="AC32" i="25"/>
  <c r="V32" i="25"/>
  <c r="AH32" i="25"/>
  <c r="AA32" i="25"/>
  <c r="U32" i="25"/>
  <c r="Z32" i="25"/>
  <c r="O32" i="25"/>
  <c r="AI32" i="25"/>
  <c r="T32" i="25"/>
  <c r="N32" i="25"/>
  <c r="H32" i="25"/>
  <c r="K32" i="25"/>
  <c r="D32" i="25"/>
  <c r="F32" i="20"/>
  <c r="AA32" i="20"/>
  <c r="Y32" i="20"/>
  <c r="J32" i="20"/>
  <c r="G32" i="20"/>
  <c r="D32" i="20"/>
  <c r="P32" i="20"/>
  <c r="N32" i="20"/>
  <c r="R32" i="20"/>
  <c r="Q32" i="20"/>
  <c r="I32" i="20"/>
  <c r="W32" i="20"/>
  <c r="T32" i="20"/>
  <c r="U32" i="20"/>
  <c r="Z32" i="20"/>
  <c r="K32" i="20"/>
  <c r="AJ32" i="20"/>
  <c r="AI32" i="20"/>
  <c r="AK32" i="20"/>
  <c r="AH32" i="20"/>
  <c r="AG32" i="20"/>
  <c r="AF32" i="20"/>
  <c r="AE32" i="20"/>
  <c r="S32" i="20"/>
  <c r="V32" i="20"/>
  <c r="O32" i="20"/>
  <c r="AB32" i="20"/>
  <c r="M32" i="20"/>
  <c r="L32" i="20"/>
  <c r="D7" i="1"/>
  <c r="AE7" i="1"/>
  <c r="E7" i="1"/>
  <c r="F7" i="1"/>
  <c r="G7" i="1"/>
  <c r="H7" i="1"/>
  <c r="AE9" i="1" l="1"/>
  <c r="G9" i="1"/>
  <c r="E9" i="1"/>
  <c r="F9" i="1"/>
  <c r="H9" i="1"/>
  <c r="D9" i="1"/>
  <c r="AD8" i="1"/>
  <c r="AC8" i="1"/>
  <c r="AB8" i="1"/>
  <c r="AA8" i="1"/>
  <c r="Z8" i="1"/>
  <c r="Y8" i="1"/>
  <c r="X8" i="1"/>
  <c r="W8" i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AD7" i="1"/>
  <c r="AC7" i="1"/>
  <c r="AB7" i="1"/>
  <c r="AA7" i="1"/>
  <c r="Z7" i="1"/>
  <c r="Y7" i="1"/>
  <c r="X7" i="1"/>
  <c r="W7" i="1"/>
  <c r="V7" i="1"/>
  <c r="U7" i="1"/>
  <c r="T7" i="1"/>
  <c r="S7" i="1"/>
  <c r="R7" i="1"/>
  <c r="Q7" i="1"/>
  <c r="P7" i="1"/>
  <c r="O7" i="1"/>
  <c r="N7" i="1"/>
  <c r="M7" i="1"/>
  <c r="L7" i="1"/>
  <c r="K7" i="1"/>
  <c r="J7" i="1"/>
  <c r="I7" i="1"/>
  <c r="J9" i="1" l="1"/>
  <c r="Z9" i="1"/>
  <c r="R9" i="1"/>
  <c r="M9" i="1"/>
  <c r="V9" i="1"/>
  <c r="AC9" i="1"/>
  <c r="AD9" i="1"/>
  <c r="U9" i="1"/>
  <c r="N9" i="1"/>
  <c r="Q9" i="1"/>
  <c r="Y9" i="1"/>
  <c r="I9" i="1"/>
  <c r="L9" i="1"/>
  <c r="AB9" i="1"/>
  <c r="T9" i="1"/>
  <c r="S9" i="1"/>
  <c r="K9" i="1"/>
  <c r="AA9" i="1"/>
  <c r="O9" i="1"/>
  <c r="W9" i="1"/>
  <c r="P9" i="1"/>
  <c r="X9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national_trends_NH3_1990_2019" type="6" refreshedVersion="6" background="1" saveData="1">
    <textPr codePage="850" sourceFile="C:\Users\michaelg\Documents\national_trends_NH3_1990_2019.txt" decimal="," thousands=" " tab="0" space="1" consecutive="1">
      <textFields count="31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" xr16:uid="{00000000-0015-0000-FFFF-FFFF01000000}" name="national_trends_NOx_1990_2019" type="6" refreshedVersion="6" background="1" saveData="1">
    <textPr codePage="850" sourceFile="C:\Users\michaelg\Documents\national_trends_NOx_1990_2019.txt" decimal="," thousands=" " tab="0" space="1" consecutive="1">
      <textFields count="31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<sst xmlns="http://schemas.openxmlformats.org/spreadsheetml/2006/main" count="437" uniqueCount="124">
  <si>
    <t>Albania</t>
  </si>
  <si>
    <t>Armenia</t>
  </si>
  <si>
    <t>Austria</t>
  </si>
  <si>
    <t>Azerbaijan</t>
  </si>
  <si>
    <t>Belarus</t>
  </si>
  <si>
    <t>Belgium</t>
  </si>
  <si>
    <t>Bosnia_and_Herzegovina</t>
  </si>
  <si>
    <t>Bulgaria</t>
  </si>
  <si>
    <t>Croatia</t>
  </si>
  <si>
    <t>Cyprus</t>
  </si>
  <si>
    <t>Denmark</t>
  </si>
  <si>
    <t>Estonia</t>
  </si>
  <si>
    <t>Finland</t>
  </si>
  <si>
    <t>France</t>
  </si>
  <si>
    <t>Georgia</t>
  </si>
  <si>
    <t>Germany</t>
  </si>
  <si>
    <t>Greece</t>
  </si>
  <si>
    <t>Hungary</t>
  </si>
  <si>
    <t>Iceland</t>
  </si>
  <si>
    <t>Ireland</t>
  </si>
  <si>
    <t>Italy</t>
  </si>
  <si>
    <t>Kazakhstan</t>
  </si>
  <si>
    <t>Kyrgyzstan</t>
  </si>
  <si>
    <t>Latvia</t>
  </si>
  <si>
    <t>Liechtenstein</t>
  </si>
  <si>
    <t>Lithuania</t>
  </si>
  <si>
    <t>Luxembourg</t>
  </si>
  <si>
    <t>Malta</t>
  </si>
  <si>
    <t>Monaco</t>
  </si>
  <si>
    <t>Montenegro</t>
  </si>
  <si>
    <t>Netherlands</t>
  </si>
  <si>
    <t>Norway</t>
  </si>
  <si>
    <t>Poland</t>
  </si>
  <si>
    <t>Portugal</t>
  </si>
  <si>
    <t>Romania</t>
  </si>
  <si>
    <t>Russian_Federation</t>
  </si>
  <si>
    <t>Serbia</t>
  </si>
  <si>
    <t>Slovakia</t>
  </si>
  <si>
    <t>Slovenia</t>
  </si>
  <si>
    <t>Spain</t>
  </si>
  <si>
    <t>Sweden</t>
  </si>
  <si>
    <t>Switzerland</t>
  </si>
  <si>
    <t>Tajikistan</t>
  </si>
  <si>
    <t>Turkey</t>
  </si>
  <si>
    <t>Turkmenistan</t>
  </si>
  <si>
    <t>Ukraine</t>
  </si>
  <si>
    <t>United_Kingdom</t>
  </si>
  <si>
    <t>Uzbekistan</t>
  </si>
  <si>
    <t>North_Africa</t>
  </si>
  <si>
    <t>Baltic_Sea</t>
  </si>
  <si>
    <t>Black_Sea</t>
  </si>
  <si>
    <t>Mediterranean_Sea</t>
  </si>
  <si>
    <t>North_Sea</t>
  </si>
  <si>
    <t>Natural_marine_emissions</t>
  </si>
  <si>
    <t>Volcanic_emissions</t>
  </si>
  <si>
    <t>DENMARK</t>
  </si>
  <si>
    <t>% of 1995</t>
  </si>
  <si>
    <t>Total</t>
  </si>
  <si>
    <t>FINLAND</t>
  </si>
  <si>
    <t>GERMANY</t>
  </si>
  <si>
    <t>SWEDEN</t>
  </si>
  <si>
    <t>Year</t>
  </si>
  <si>
    <t>Emissions of oxidized nitrogen (NOx)</t>
  </si>
  <si>
    <t>NH3 emissions (Gg(NH3)/year)</t>
  </si>
  <si>
    <t>NOx emissions (Gg(NO2)/year)</t>
  </si>
  <si>
    <t>NOx emissions (Gg(N)/year)</t>
  </si>
  <si>
    <t>NH3 emissions (Gg(N)/year)</t>
  </si>
  <si>
    <t>Total (Gg(N)/year)</t>
  </si>
  <si>
    <t>NOx emissions</t>
  </si>
  <si>
    <t>NH3 emissions</t>
  </si>
  <si>
    <t>Czechia</t>
  </si>
  <si>
    <t>Moldova</t>
  </si>
  <si>
    <t>North_Macedonia</t>
  </si>
  <si>
    <t>Asian_areas</t>
  </si>
  <si>
    <t>North-East_Atlantic_Ocean</t>
  </si>
  <si>
    <t>NORTH SEA</t>
  </si>
  <si>
    <t>sum others</t>
  </si>
  <si>
    <t>OTHER</t>
  </si>
  <si>
    <t>NOS</t>
  </si>
  <si>
    <t>Other</t>
  </si>
  <si>
    <t>DK</t>
  </si>
  <si>
    <t>FI</t>
  </si>
  <si>
    <t>DE</t>
  </si>
  <si>
    <t>SE</t>
  </si>
  <si>
    <t>North Sea</t>
  </si>
  <si>
    <t>just copied 'as values' from above:</t>
  </si>
  <si>
    <t>Emissions of oxidized nitrogen (NH3)</t>
  </si>
  <si>
    <t>Area\Year</t>
  </si>
  <si>
    <r>
      <t xml:space="preserve">Emission data as provided by CEIP in </t>
    </r>
    <r>
      <rPr>
        <b/>
        <sz val="11"/>
        <color rgb="FFFF0000"/>
        <rFont val="Calibri"/>
        <family val="2"/>
        <scheme val="minor"/>
      </rPr>
      <t>June 2022</t>
    </r>
    <r>
      <rPr>
        <b/>
        <sz val="11"/>
        <rFont val="Calibri"/>
        <family val="2"/>
        <scheme val="minor"/>
      </rPr>
      <t xml:space="preserve"> for modelling. Uni</t>
    </r>
    <r>
      <rPr>
        <b/>
        <sz val="11"/>
        <color theme="1"/>
        <rFont val="Calibri"/>
        <family val="2"/>
        <scheme val="minor"/>
      </rPr>
      <t>t: Gg(NO2)/year.</t>
    </r>
  </si>
  <si>
    <r>
      <t xml:space="preserve">Emission data as provided by CEIP in </t>
    </r>
    <r>
      <rPr>
        <b/>
        <sz val="11"/>
        <color rgb="FFFF0000"/>
        <rFont val="Calibri"/>
        <family val="2"/>
        <scheme val="minor"/>
      </rPr>
      <t>June 2022</t>
    </r>
    <r>
      <rPr>
        <b/>
        <sz val="11"/>
        <rFont val="Calibri"/>
        <family val="2"/>
        <scheme val="minor"/>
      </rPr>
      <t xml:space="preserve"> for modelling. Uni</t>
    </r>
    <r>
      <rPr>
        <b/>
        <sz val="11"/>
        <color theme="1"/>
        <rFont val="Calibri"/>
        <family val="2"/>
        <scheme val="minor"/>
      </rPr>
      <t>t: Gg(NH3)/year.</t>
    </r>
  </si>
  <si>
    <r>
      <t xml:space="preserve">Table 3. </t>
    </r>
    <r>
      <rPr>
        <sz val="11"/>
        <color theme="1"/>
        <rFont val="Calibri"/>
        <family val="2"/>
        <charset val="238"/>
        <scheme val="minor"/>
      </rPr>
      <t>National total emissions of total nitrogen from HELCOM Contracting Parties and other regions in the period 1990 – 2020. Unit: Gg(N)/yr.</t>
    </r>
  </si>
  <si>
    <t>ref</t>
  </si>
  <si>
    <t>NETHERLANDS</t>
  </si>
  <si>
    <t>BELGIUM</t>
  </si>
  <si>
    <t>FRANCE</t>
  </si>
  <si>
    <t>ICELAND</t>
  </si>
  <si>
    <t>IRELAND</t>
  </si>
  <si>
    <t>LUXEMBOURG</t>
  </si>
  <si>
    <t>% of 1997-2003 average</t>
  </si>
  <si>
    <t>NORWAY</t>
  </si>
  <si>
    <t>PORTUGAL</t>
  </si>
  <si>
    <t>SPAIN</t>
  </si>
  <si>
    <t>UNITED KINGDOM</t>
  </si>
  <si>
    <t>NE ATLANTIC SHIPPING</t>
  </si>
  <si>
    <t>SWITZERLAND</t>
  </si>
  <si>
    <t>sum ATL+NOS</t>
  </si>
  <si>
    <t>sum OSPAR</t>
  </si>
  <si>
    <r>
      <t>Table 1.</t>
    </r>
    <r>
      <rPr>
        <sz val="11"/>
        <color theme="1"/>
        <rFont val="Calibri"/>
        <family val="2"/>
        <charset val="238"/>
        <scheme val="minor"/>
      </rPr>
      <t xml:space="preserve"> National total emissions of nitrogen oxides from OSPAR Contracting Parties and other regions in the period 1990 – 2020. Unit: Gg(N)/yr.</t>
    </r>
  </si>
  <si>
    <r>
      <t xml:space="preserve">Table 2. </t>
    </r>
    <r>
      <rPr>
        <sz val="11"/>
        <color theme="1"/>
        <rFont val="Calibri"/>
        <family val="2"/>
        <charset val="238"/>
        <scheme val="minor"/>
      </rPr>
      <t>National total emissions of ammonia from OSPAR Contracting Parties and other regions in the period 1990 – 2020. Unit: Gg(N)/yr.</t>
    </r>
  </si>
  <si>
    <t>BE</t>
  </si>
  <si>
    <t>FR</t>
  </si>
  <si>
    <t>IS</t>
  </si>
  <si>
    <t>LU</t>
  </si>
  <si>
    <t>NL</t>
  </si>
  <si>
    <t>NO</t>
  </si>
  <si>
    <t>PT</t>
  </si>
  <si>
    <t>ES</t>
  </si>
  <si>
    <t>CH</t>
  </si>
  <si>
    <t>GB</t>
  </si>
  <si>
    <t>IE</t>
  </si>
  <si>
    <t>ATL</t>
  </si>
  <si>
    <t>OSPAR</t>
  </si>
  <si>
    <t>United Kingdom</t>
  </si>
  <si>
    <t>NE Atlantic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</si>
</sst>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1"/>
      <name val="Tahoma"/>
      <family val="2"/>
      <charset val="238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0" tint="-0.34998626667073579"/>
      <name val="Calibri"/>
      <family val="2"/>
      <charset val="238"/>
      <scheme val="minor"/>
    </font>
    <font>
      <sz val="11"/>
      <color rgb="FF0061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DCDCDC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6EFCE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rgb="FFC6EFCE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  <border>
      <left/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</borders>
  <cellStyleXfs count="2">
    <xf numFmtId="0" fontId="0" fillId="0" borderId="0"/>
    <xf numFmtId="0" fontId="8" fillId="5" borderId="0" applyNumberFormat="0" applyBorder="0" applyAlignment="0" applyProtection="0"/>
  </cellStyleXfs>
  <cellXfs count="30">
    <xf numFmtId="0" fontId="0" fillId="0" borderId="0" xfId="0"/>
    <xf numFmtId="0" fontId="2" fillId="0" borderId="0" xfId="0" applyFont="1"/>
    <xf numFmtId="0" fontId="2" fillId="2" borderId="0" xfId="0" applyFont="1" applyFill="1" applyAlignment="1">
      <alignment wrapText="1"/>
    </xf>
    <xf numFmtId="1" fontId="0" fillId="0" borderId="0" xfId="0" applyNumberFormat="1"/>
    <xf numFmtId="0" fontId="4" fillId="0" borderId="0" xfId="0" applyFont="1" applyAlignment="1">
      <alignment vertical="center"/>
    </xf>
    <xf numFmtId="0" fontId="3" fillId="0" borderId="0" xfId="0" applyFont="1"/>
    <xf numFmtId="164" fontId="0" fillId="0" borderId="0" xfId="0" applyNumberFormat="1"/>
    <xf numFmtId="0" fontId="0" fillId="0" borderId="0" xfId="0" applyAlignment="1">
      <alignment horizontal="right"/>
    </xf>
    <xf numFmtId="0" fontId="5" fillId="0" borderId="0" xfId="0" applyFont="1"/>
    <xf numFmtId="0" fontId="5" fillId="3" borderId="0" xfId="0" applyFont="1" applyFill="1"/>
    <xf numFmtId="0" fontId="2" fillId="0" borderId="0" xfId="0" quotePrefix="1" applyFont="1"/>
    <xf numFmtId="0" fontId="0" fillId="0" borderId="0" xfId="0" applyAlignment="1">
      <alignment horizontal="left"/>
    </xf>
    <xf numFmtId="0" fontId="0" fillId="4" borderId="0" xfId="0" applyFill="1"/>
    <xf numFmtId="49" fontId="0" fillId="0" borderId="0" xfId="0" applyNumberFormat="1"/>
    <xf numFmtId="0" fontId="1" fillId="0" borderId="0" xfId="0" applyFont="1"/>
    <xf numFmtId="0" fontId="7" fillId="0" borderId="0" xfId="0" applyFont="1"/>
    <xf numFmtId="1" fontId="7" fillId="0" borderId="0" xfId="0" applyNumberFormat="1" applyFont="1"/>
    <xf numFmtId="0" fontId="7" fillId="0" borderId="0" xfId="0" applyFont="1" applyAlignment="1">
      <alignment horizontal="right"/>
    </xf>
    <xf numFmtId="1" fontId="7" fillId="0" borderId="0" xfId="0" applyNumberFormat="1" applyFont="1" applyAlignment="1">
      <alignment horizontal="right"/>
    </xf>
    <xf numFmtId="0" fontId="2" fillId="0" borderId="0" xfId="0" applyFont="1" applyAlignment="1">
      <alignment wrapText="1"/>
    </xf>
    <xf numFmtId="0" fontId="0" fillId="6" borderId="0" xfId="0" applyFill="1"/>
    <xf numFmtId="10" fontId="0" fillId="0" borderId="0" xfId="0" applyNumberFormat="1"/>
    <xf numFmtId="49" fontId="6" fillId="0" borderId="0" xfId="0" applyNumberFormat="1" applyFont="1" applyAlignment="1">
      <alignment horizontal="center"/>
    </xf>
    <xf numFmtId="1" fontId="0" fillId="4" borderId="0" xfId="0" applyNumberFormat="1" applyFill="1"/>
    <xf numFmtId="0" fontId="0" fillId="0" borderId="1" xfId="0" applyBorder="1"/>
    <xf numFmtId="0" fontId="0" fillId="0" borderId="2" xfId="0" applyBorder="1"/>
    <xf numFmtId="0" fontId="10" fillId="0" borderId="0" xfId="1" applyFont="1" applyFill="1"/>
    <xf numFmtId="0" fontId="10" fillId="0" borderId="0" xfId="0" applyFont="1"/>
    <xf numFmtId="0" fontId="10" fillId="7" borderId="0" xfId="0" applyFont="1" applyFill="1"/>
    <xf numFmtId="0" fontId="10" fillId="5" borderId="0" xfId="1" applyFont="1"/>
  </cellXfs>
  <cellStyles count="2">
    <cellStyle name="God" xfId="1" builtinId="26"/>
    <cellStyle name="Normal" xfId="0" builtinId="0"/>
  </cellStyles>
  <dxfs count="0"/>
  <tableStyles count="0" defaultTableStyle="TableStyleMedium2" defaultPivotStyle="PivotStyleLight16"/>
  <colors>
    <mruColors>
      <color rgb="FFC6EFCE"/>
      <color rgb="FF00FF99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onnections" Target="connection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Relationship Id="rId27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39.xml.rels><?xml version="1.0" encoding="UTF-8" standalone="yes"?>
<Relationships xmlns="http://schemas.openxmlformats.org/package/2006/relationships"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0.xml.rels><?xml version="1.0" encoding="UTF-8" standalone="yes"?>
<Relationships xmlns="http://schemas.openxmlformats.org/package/2006/relationships"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41.xml.rels><?xml version="1.0" encoding="UTF-8" standalone="yes"?>
<Relationships xmlns="http://schemas.openxmlformats.org/package/2006/relationships"><Relationship Id="rId2" Type="http://schemas.microsoft.com/office/2011/relationships/chartColorStyle" Target="colors41.xml"/><Relationship Id="rId1" Type="http://schemas.microsoft.com/office/2011/relationships/chartStyle" Target="style41.xml"/></Relationships>
</file>

<file path=xl/charts/_rels/chart42.xml.rels><?xml version="1.0" encoding="UTF-8" standalone="yes"?>
<Relationships xmlns="http://schemas.openxmlformats.org/package/2006/relationships"><Relationship Id="rId2" Type="http://schemas.microsoft.com/office/2011/relationships/chartColorStyle" Target="colors42.xml"/><Relationship Id="rId1" Type="http://schemas.microsoft.com/office/2011/relationships/chartStyle" Target="style42.xml"/></Relationships>
</file>

<file path=xl/charts/_rels/chart43.xml.rels><?xml version="1.0" encoding="UTF-8" standalone="yes"?>
<Relationships xmlns="http://schemas.openxmlformats.org/package/2006/relationships"><Relationship Id="rId2" Type="http://schemas.microsoft.com/office/2011/relationships/chartColorStyle" Target="colors43.xml"/><Relationship Id="rId1" Type="http://schemas.microsoft.com/office/2011/relationships/chartStyle" Target="style43.xml"/></Relationships>
</file>

<file path=xl/charts/_rels/chart44.xml.rels><?xml version="1.0" encoding="UTF-8" standalone="yes"?>
<Relationships xmlns="http://schemas.openxmlformats.org/package/2006/relationships"><Relationship Id="rId2" Type="http://schemas.microsoft.com/office/2011/relationships/chartColorStyle" Target="colors44.xml"/><Relationship Id="rId1" Type="http://schemas.microsoft.com/office/2011/relationships/chartStyle" Target="style44.xml"/></Relationships>
</file>

<file path=xl/charts/_rels/chart45.xml.rels><?xml version="1.0" encoding="UTF-8" standalone="yes"?>
<Relationships xmlns="http://schemas.openxmlformats.org/package/2006/relationships"><Relationship Id="rId2" Type="http://schemas.microsoft.com/office/2011/relationships/chartColorStyle" Target="colors45.xml"/><Relationship Id="rId1" Type="http://schemas.microsoft.com/office/2011/relationships/chartStyle" Target="style45.xml"/></Relationships>
</file>

<file path=xl/charts/_rels/chart46.xml.rels><?xml version="1.0" encoding="UTF-8" standalone="yes"?>
<Relationships xmlns="http://schemas.openxmlformats.org/package/2006/relationships"><Relationship Id="rId2" Type="http://schemas.microsoft.com/office/2011/relationships/chartColorStyle" Target="colors46.xml"/><Relationship Id="rId1" Type="http://schemas.microsoft.com/office/2011/relationships/chartStyle" Target="style46.xml"/></Relationships>
</file>

<file path=xl/charts/_rels/chart47.xml.rels><?xml version="1.0" encoding="UTF-8" standalone="yes"?>
<Relationships xmlns="http://schemas.openxmlformats.org/package/2006/relationships"><Relationship Id="rId2" Type="http://schemas.microsoft.com/office/2011/relationships/chartColorStyle" Target="colors47.xml"/><Relationship Id="rId1" Type="http://schemas.microsoft.com/office/2011/relationships/chartStyle" Target="style47.xml"/></Relationships>
</file>

<file path=xl/charts/_rels/chart48.xml.rels><?xml version="1.0" encoding="UTF-8" standalone="yes"?>
<Relationships xmlns="http://schemas.openxmlformats.org/package/2006/relationships"><Relationship Id="rId2" Type="http://schemas.microsoft.com/office/2011/relationships/chartColorStyle" Target="colors48.xml"/><Relationship Id="rId1" Type="http://schemas.microsoft.com/office/2011/relationships/chartStyle" Target="style48.xml"/></Relationships>
</file>

<file path=xl/charts/_rels/chart49.xml.rels><?xml version="1.0" encoding="UTF-8" standalone="yes"?>
<Relationships xmlns="http://schemas.openxmlformats.org/package/2006/relationships"><Relationship Id="rId2" Type="http://schemas.microsoft.com/office/2011/relationships/chartColorStyle" Target="colors49.xml"/><Relationship Id="rId1" Type="http://schemas.microsoft.com/office/2011/relationships/chartStyle" Target="style49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50.xml.rels><?xml version="1.0" encoding="UTF-8" standalone="yes"?>
<Relationships xmlns="http://schemas.openxmlformats.org/package/2006/relationships"><Relationship Id="rId2" Type="http://schemas.microsoft.com/office/2011/relationships/chartColorStyle" Target="colors50.xml"/><Relationship Id="rId1" Type="http://schemas.microsoft.com/office/2011/relationships/chartStyle" Target="style50.xml"/></Relationships>
</file>

<file path=xl/charts/_rels/chart51.xml.rels><?xml version="1.0" encoding="UTF-8" standalone="yes"?>
<Relationships xmlns="http://schemas.openxmlformats.org/package/2006/relationships"><Relationship Id="rId2" Type="http://schemas.microsoft.com/office/2011/relationships/chartColorStyle" Target="colors51.xml"/><Relationship Id="rId1" Type="http://schemas.microsoft.com/office/2011/relationships/chartStyle" Target="style51.xml"/></Relationships>
</file>

<file path=xl/charts/_rels/chart52.xml.rels><?xml version="1.0" encoding="UTF-8" standalone="yes"?>
<Relationships xmlns="http://schemas.openxmlformats.org/package/2006/relationships"><Relationship Id="rId2" Type="http://schemas.microsoft.com/office/2011/relationships/chartColorStyle" Target="colors52.xml"/><Relationship Id="rId1" Type="http://schemas.microsoft.com/office/2011/relationships/chartStyle" Target="style52.xml"/></Relationships>
</file>

<file path=xl/charts/_rels/chart53.xml.rels><?xml version="1.0" encoding="UTF-8" standalone="yes"?>
<Relationships xmlns="http://schemas.openxmlformats.org/package/2006/relationships"><Relationship Id="rId2" Type="http://schemas.microsoft.com/office/2011/relationships/chartColorStyle" Target="colors53.xml"/><Relationship Id="rId1" Type="http://schemas.microsoft.com/office/2011/relationships/chartStyle" Target="style53.xml"/></Relationships>
</file>

<file path=xl/charts/_rels/chart54.xml.rels><?xml version="1.0" encoding="UTF-8" standalone="yes"?>
<Relationships xmlns="http://schemas.openxmlformats.org/package/2006/relationships"><Relationship Id="rId2" Type="http://schemas.microsoft.com/office/2011/relationships/chartColorStyle" Target="colors54.xml"/><Relationship Id="rId1" Type="http://schemas.microsoft.com/office/2011/relationships/chartStyle" Target="style54.xml"/></Relationships>
</file>

<file path=xl/charts/_rels/chart55.xml.rels><?xml version="1.0" encoding="UTF-8" standalone="yes"?>
<Relationships xmlns="http://schemas.openxmlformats.org/package/2006/relationships"><Relationship Id="rId2" Type="http://schemas.microsoft.com/office/2011/relationships/chartColorStyle" Target="colors55.xml"/><Relationship Id="rId1" Type="http://schemas.microsoft.com/office/2011/relationships/chartStyle" Target="style55.xml"/></Relationships>
</file>

<file path=xl/charts/_rels/chart56.xml.rels><?xml version="1.0" encoding="UTF-8" standalone="yes"?>
<Relationships xmlns="http://schemas.openxmlformats.org/package/2006/relationships"><Relationship Id="rId2" Type="http://schemas.microsoft.com/office/2011/relationships/chartColorStyle" Target="colors56.xml"/><Relationship Id="rId1" Type="http://schemas.microsoft.com/office/2011/relationships/chartStyle" Target="style56.xml"/></Relationships>
</file>

<file path=xl/charts/_rels/chart57.xml.rels><?xml version="1.0" encoding="UTF-8" standalone="yes"?>
<Relationships xmlns="http://schemas.openxmlformats.org/package/2006/relationships"><Relationship Id="rId2" Type="http://schemas.microsoft.com/office/2011/relationships/chartColorStyle" Target="colors57.xml"/><Relationship Id="rId1" Type="http://schemas.microsoft.com/office/2011/relationships/chartStyle" Target="style57.xml"/></Relationships>
</file>

<file path=xl/charts/_rels/chart58.xml.rels><?xml version="1.0" encoding="UTF-8" standalone="yes"?>
<Relationships xmlns="http://schemas.openxmlformats.org/package/2006/relationships"><Relationship Id="rId2" Type="http://schemas.microsoft.com/office/2011/relationships/chartColorStyle" Target="colors58.xml"/><Relationship Id="rId1" Type="http://schemas.microsoft.com/office/2011/relationships/chartStyle" Target="style58.xml"/></Relationships>
</file>

<file path=xl/charts/_rels/chart59.xml.rels><?xml version="1.0" encoding="UTF-8" standalone="yes"?>
<Relationships xmlns="http://schemas.openxmlformats.org/package/2006/relationships"><Relationship Id="rId2" Type="http://schemas.microsoft.com/office/2011/relationships/chartColorStyle" Target="colors59.xml"/><Relationship Id="rId1" Type="http://schemas.microsoft.com/office/2011/relationships/chartStyle" Target="style59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60.xml.rels><?xml version="1.0" encoding="UTF-8" standalone="yes"?>
<Relationships xmlns="http://schemas.openxmlformats.org/package/2006/relationships"><Relationship Id="rId2" Type="http://schemas.microsoft.com/office/2011/relationships/chartColorStyle" Target="colors60.xml"/><Relationship Id="rId1" Type="http://schemas.microsoft.com/office/2011/relationships/chartStyle" Target="style60.xml"/></Relationships>
</file>

<file path=xl/charts/_rels/chart61.xml.rels><?xml version="1.0" encoding="UTF-8" standalone="yes"?>
<Relationships xmlns="http://schemas.openxmlformats.org/package/2006/relationships"><Relationship Id="rId2" Type="http://schemas.microsoft.com/office/2011/relationships/chartColorStyle" Target="colors61.xml"/><Relationship Id="rId1" Type="http://schemas.microsoft.com/office/2011/relationships/chartStyle" Target="style61.xml"/></Relationships>
</file>

<file path=xl/charts/_rels/chart62.xml.rels><?xml version="1.0" encoding="UTF-8" standalone="yes"?>
<Relationships xmlns="http://schemas.openxmlformats.org/package/2006/relationships"><Relationship Id="rId2" Type="http://schemas.microsoft.com/office/2011/relationships/chartColorStyle" Target="colors62.xml"/><Relationship Id="rId1" Type="http://schemas.microsoft.com/office/2011/relationships/chartStyle" Target="style62.xml"/></Relationships>
</file>

<file path=xl/charts/_rels/chart63.xml.rels><?xml version="1.0" encoding="UTF-8" standalone="yes"?>
<Relationships xmlns="http://schemas.openxmlformats.org/package/2006/relationships"><Relationship Id="rId2" Type="http://schemas.microsoft.com/office/2011/relationships/chartColorStyle" Target="colors63.xml"/><Relationship Id="rId1" Type="http://schemas.microsoft.com/office/2011/relationships/chartStyle" Target="style63.xml"/></Relationships>
</file>

<file path=xl/charts/_rels/chart64.xml.rels><?xml version="1.0" encoding="UTF-8" standalone="yes"?>
<Relationships xmlns="http://schemas.openxmlformats.org/package/2006/relationships"><Relationship Id="rId2" Type="http://schemas.microsoft.com/office/2011/relationships/chartColorStyle" Target="colors64.xml"/><Relationship Id="rId1" Type="http://schemas.microsoft.com/office/2011/relationships/chartStyle" Target="style64.xml"/></Relationships>
</file>

<file path=xl/charts/_rels/chart65.xml.rels><?xml version="1.0" encoding="UTF-8" standalone="yes"?>
<Relationships xmlns="http://schemas.openxmlformats.org/package/2006/relationships"><Relationship Id="rId2" Type="http://schemas.microsoft.com/office/2011/relationships/chartColorStyle" Target="colors65.xml"/><Relationship Id="rId1" Type="http://schemas.microsoft.com/office/2011/relationships/chartStyle" Target="style65.xml"/></Relationships>
</file>

<file path=xl/charts/_rels/chart66.xml.rels><?xml version="1.0" encoding="UTF-8" standalone="yes"?>
<Relationships xmlns="http://schemas.openxmlformats.org/package/2006/relationships"><Relationship Id="rId2" Type="http://schemas.microsoft.com/office/2011/relationships/chartColorStyle" Target="colors66.xml"/><Relationship Id="rId1" Type="http://schemas.microsoft.com/office/2011/relationships/chartStyle" Target="style66.xml"/></Relationships>
</file>

<file path=xl/charts/_rels/chart67.xml.rels><?xml version="1.0" encoding="UTF-8" standalone="yes"?>
<Relationships xmlns="http://schemas.openxmlformats.org/package/2006/relationships"><Relationship Id="rId2" Type="http://schemas.microsoft.com/office/2011/relationships/chartColorStyle" Target="colors67.xml"/><Relationship Id="rId1" Type="http://schemas.microsoft.com/office/2011/relationships/chartStyle" Target="style67.xml"/></Relationships>
</file>

<file path=xl/charts/_rels/chart68.xml.rels><?xml version="1.0" encoding="UTF-8" standalone="yes"?>
<Relationships xmlns="http://schemas.openxmlformats.org/package/2006/relationships"><Relationship Id="rId2" Type="http://schemas.microsoft.com/office/2011/relationships/chartColorStyle" Target="colors68.xml"/><Relationship Id="rId1" Type="http://schemas.microsoft.com/office/2011/relationships/chartStyle" Target="style68.xml"/></Relationships>
</file>

<file path=xl/charts/_rels/chart69.xml.rels><?xml version="1.0" encoding="UTF-8" standalone="yes"?>
<Relationships xmlns="http://schemas.openxmlformats.org/package/2006/relationships"><Relationship Id="rId2" Type="http://schemas.microsoft.com/office/2011/relationships/chartColorStyle" Target="colors69.xml"/><Relationship Id="rId1" Type="http://schemas.microsoft.com/office/2011/relationships/chartStyle" Target="style69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70.xml.rels><?xml version="1.0" encoding="UTF-8" standalone="yes"?>
<Relationships xmlns="http://schemas.openxmlformats.org/package/2006/relationships"><Relationship Id="rId2" Type="http://schemas.microsoft.com/office/2011/relationships/chartColorStyle" Target="colors70.xml"/><Relationship Id="rId1" Type="http://schemas.microsoft.com/office/2011/relationships/chartStyle" Target="style70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5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b-NO"/>
              <a:t>Belgium</a:t>
            </a:r>
            <a:endParaRPr lang="en-US"/>
          </a:p>
        </c:rich>
      </c:tx>
      <c:layout>
        <c:manualLayout>
          <c:xMode val="edge"/>
          <c:yMode val="edge"/>
          <c:x val="0.37815966754155733"/>
          <c:y val="1.7118402282453638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>
        <c:manualLayout>
          <c:layoutTarget val="inner"/>
          <c:xMode val="edge"/>
          <c:yMode val="edge"/>
          <c:x val="8.9272199627622506E-2"/>
          <c:y val="0.17118392614716263"/>
          <c:w val="0.87753018372703417"/>
          <c:h val="0.64120727419771517"/>
        </c:manualLayout>
      </c:layout>
      <c:barChart>
        <c:barDir val="col"/>
        <c:grouping val="stacked"/>
        <c:varyColors val="0"/>
        <c:ser>
          <c:idx val="0"/>
          <c:order val="0"/>
          <c:tx>
            <c:v>Oxidized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BELGIUM!$D$3:$AK$3</c15:sqref>
                  </c15:fullRef>
                </c:ext>
              </c:extLst>
              <c:f>BELGIUM!$D$3:$AH$3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BELGIUM!$D$7:$AK$7</c15:sqref>
                  </c15:fullRef>
                </c:ext>
              </c:extLst>
              <c:f>BELGIUM!$D$7:$AH$7</c:f>
              <c:numCache>
                <c:formatCode>General</c:formatCode>
                <c:ptCount val="31"/>
                <c:pt idx="0">
                  <c:v>128.77461474347825</c:v>
                </c:pt>
                <c:pt idx="1">
                  <c:v>128.57452175217392</c:v>
                </c:pt>
                <c:pt idx="2">
                  <c:v>129.03766034782609</c:v>
                </c:pt>
                <c:pt idx="3">
                  <c:v>127.54037632608696</c:v>
                </c:pt>
                <c:pt idx="4">
                  <c:v>127.10065805652175</c:v>
                </c:pt>
                <c:pt idx="5">
                  <c:v>125.29244724347826</c:v>
                </c:pt>
                <c:pt idx="6">
                  <c:v>120.88828040434782</c:v>
                </c:pt>
                <c:pt idx="7">
                  <c:v>116.55366270434781</c:v>
                </c:pt>
                <c:pt idx="8">
                  <c:v>117.01747469999999</c:v>
                </c:pt>
                <c:pt idx="9">
                  <c:v>108.80766667826087</c:v>
                </c:pt>
                <c:pt idx="10">
                  <c:v>109.24471603043477</c:v>
                </c:pt>
                <c:pt idx="11">
                  <c:v>105.48809210434784</c:v>
                </c:pt>
                <c:pt idx="12">
                  <c:v>102.06285916521738</c:v>
                </c:pt>
                <c:pt idx="13">
                  <c:v>100.62410107826088</c:v>
                </c:pt>
                <c:pt idx="14">
                  <c:v>103.69574460000001</c:v>
                </c:pt>
                <c:pt idx="15">
                  <c:v>99.244856778260868</c:v>
                </c:pt>
                <c:pt idx="16">
                  <c:v>94.337400073913045</c:v>
                </c:pt>
                <c:pt idx="17">
                  <c:v>91.251519404347832</c:v>
                </c:pt>
                <c:pt idx="18">
                  <c:v>83.074004817391298</c:v>
                </c:pt>
                <c:pt idx="19">
                  <c:v>73.78496272608696</c:v>
                </c:pt>
                <c:pt idx="20">
                  <c:v>74.232401630434779</c:v>
                </c:pt>
                <c:pt idx="21">
                  <c:v>68.99864068695652</c:v>
                </c:pt>
                <c:pt idx="22">
                  <c:v>65.531667752173902</c:v>
                </c:pt>
                <c:pt idx="23">
                  <c:v>62.758194952173909</c:v>
                </c:pt>
                <c:pt idx="24">
                  <c:v>59.692041500000002</c:v>
                </c:pt>
                <c:pt idx="25">
                  <c:v>59.819425582608694</c:v>
                </c:pt>
                <c:pt idx="26">
                  <c:v>56.338767617391312</c:v>
                </c:pt>
                <c:pt idx="27">
                  <c:v>53.012339617391305</c:v>
                </c:pt>
                <c:pt idx="28">
                  <c:v>51.008381839130429</c:v>
                </c:pt>
                <c:pt idx="29">
                  <c:v>47.345295778260876</c:v>
                </c:pt>
                <c:pt idx="30">
                  <c:v>41.019563169565217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1BC-4BB3-A325-58B4DFC0C2FB}"/>
            </c:ext>
          </c:extLst>
        </c:ser>
        <c:ser>
          <c:idx val="1"/>
          <c:order val="1"/>
          <c:tx>
            <c:v>Reduced</c:v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BELGIUM!$D$3:$AK$3</c15:sqref>
                  </c15:fullRef>
                </c:ext>
              </c:extLst>
              <c:f>BELGIUM!$D$3:$AH$3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BELGIUM!$D$8:$AK$8</c15:sqref>
                  </c15:fullRef>
                </c:ext>
              </c:extLst>
              <c:f>BELGIUM!$D$8:$AH$8</c:f>
              <c:numCache>
                <c:formatCode>General</c:formatCode>
                <c:ptCount val="31"/>
                <c:pt idx="0">
                  <c:v>86.869507364705882</c:v>
                </c:pt>
                <c:pt idx="1">
                  <c:v>86.948720023529404</c:v>
                </c:pt>
                <c:pt idx="2">
                  <c:v>87.0279326</c:v>
                </c:pt>
                <c:pt idx="3">
                  <c:v>87.107145176470596</c:v>
                </c:pt>
                <c:pt idx="4">
                  <c:v>87.186357752941177</c:v>
                </c:pt>
                <c:pt idx="5">
                  <c:v>87.265570411764699</c:v>
                </c:pt>
                <c:pt idx="6">
                  <c:v>85.511762658823528</c:v>
                </c:pt>
                <c:pt idx="7">
                  <c:v>83.757954905882357</c:v>
                </c:pt>
                <c:pt idx="8">
                  <c:v>82.004147144705883</c:v>
                </c:pt>
                <c:pt idx="9">
                  <c:v>80.250339391764697</c:v>
                </c:pt>
                <c:pt idx="10">
                  <c:v>78.496531647058816</c:v>
                </c:pt>
                <c:pt idx="11">
                  <c:v>76.603264211764696</c:v>
                </c:pt>
                <c:pt idx="12">
                  <c:v>74.399737711764701</c:v>
                </c:pt>
                <c:pt idx="13">
                  <c:v>71.10380239529411</c:v>
                </c:pt>
                <c:pt idx="14">
                  <c:v>67.009396645882362</c:v>
                </c:pt>
                <c:pt idx="15">
                  <c:v>65.744738121176468</c:v>
                </c:pt>
                <c:pt idx="16">
                  <c:v>65.297714827058826</c:v>
                </c:pt>
                <c:pt idx="17">
                  <c:v>63.002121823529414</c:v>
                </c:pt>
                <c:pt idx="18">
                  <c:v>61.129156858823535</c:v>
                </c:pt>
                <c:pt idx="19">
                  <c:v>61.134776656470592</c:v>
                </c:pt>
                <c:pt idx="20">
                  <c:v>61.502121635294117</c:v>
                </c:pt>
                <c:pt idx="21">
                  <c:v>60.63490370000001</c:v>
                </c:pt>
                <c:pt idx="22">
                  <c:v>60.569892468235288</c:v>
                </c:pt>
                <c:pt idx="23">
                  <c:v>59.937960707058821</c:v>
                </c:pt>
                <c:pt idx="24">
                  <c:v>58.621301043529407</c:v>
                </c:pt>
                <c:pt idx="25">
                  <c:v>59.097094848235294</c:v>
                </c:pt>
                <c:pt idx="26">
                  <c:v>59.262067858823521</c:v>
                </c:pt>
                <c:pt idx="27">
                  <c:v>57.805738232941181</c:v>
                </c:pt>
                <c:pt idx="28">
                  <c:v>57.370657325882348</c:v>
                </c:pt>
                <c:pt idx="29">
                  <c:v>56.279068711764701</c:v>
                </c:pt>
                <c:pt idx="30">
                  <c:v>55.996942350588242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1BC-4BB3-A325-58B4DFC0C2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01961216"/>
        <c:axId val="100416256"/>
      </c:barChart>
      <c:catAx>
        <c:axId val="101961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  <a:headEnd type="none" w="sm" len="sm"/>
            <a:tailEnd type="none" w="sm" len="sm"/>
          </a:ln>
          <a:effectLst/>
        </c:spPr>
        <c:txPr>
          <a:bodyPr rot="2700000" spcFirstLastPara="1" vertOverflow="ellipsis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0041625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00416256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0">
                    <a:schemeClr val="tx1">
                      <a:lumMod val="5000"/>
                      <a:lumOff val="95000"/>
                    </a:schemeClr>
                  </a:gs>
                  <a:gs pos="100000">
                    <a:schemeClr val="tx1">
                      <a:lumMod val="15000"/>
                      <a:lumOff val="8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019612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b-NO" sz="1800" b="1" baseline="0"/>
              <a:t>FINLAND</a:t>
            </a:r>
            <a:endParaRPr lang="pl-PL" sz="1800" b="1" baseline="0"/>
          </a:p>
        </c:rich>
      </c:tx>
      <c:layout>
        <c:manualLayout>
          <c:xMode val="edge"/>
          <c:yMode val="edge"/>
          <c:x val="0.41922251922000864"/>
          <c:y val="4.2466992006227361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>
        <c:manualLayout>
          <c:layoutTarget val="inner"/>
          <c:xMode val="edge"/>
          <c:yMode val="edge"/>
          <c:x val="9.1914214670534608E-2"/>
          <c:y val="0.18218804492629614"/>
          <c:w val="0.87753018372703417"/>
          <c:h val="0.64120727419771517"/>
        </c:manualLayout>
      </c:layout>
      <c:lineChart>
        <c:grouping val="standard"/>
        <c:varyColors val="0"/>
        <c:ser>
          <c:idx val="0"/>
          <c:order val="0"/>
          <c:spPr>
            <a:ln w="38100" cap="rnd">
              <a:solidFill>
                <a:schemeClr val="accent1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bg1">
                  <a:lumMod val="75000"/>
                </a:schemeClr>
              </a:solidFill>
              <a:ln w="9525">
                <a:solidFill>
                  <a:schemeClr val="tx1"/>
                </a:solidFill>
              </a:ln>
              <a:effectLst/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FINLAND!$D$29:$AK$29</c15:sqref>
                  </c15:fullRef>
                </c:ext>
              </c:extLst>
              <c:f>FINLAND!$D$29:$AH$29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FINLAND!$D$30:$AK$30</c15:sqref>
                  </c15:fullRef>
                </c:ext>
              </c:extLst>
              <c:f>FINLAND!$D$30:$AH$30</c:f>
              <c:numCache>
                <c:formatCode>General</c:formatCode>
                <c:ptCount val="31"/>
                <c:pt idx="0">
                  <c:v>122.03205496524922</c:v>
                </c:pt>
                <c:pt idx="1">
                  <c:v>120.87824483929043</c:v>
                </c:pt>
                <c:pt idx="2">
                  <c:v>114.67528618129155</c:v>
                </c:pt>
                <c:pt idx="3">
                  <c:v>116.74980979521055</c:v>
                </c:pt>
                <c:pt idx="4">
                  <c:v>117.0361156820192</c:v>
                </c:pt>
                <c:pt idx="5">
                  <c:v>108.68692921394127</c:v>
                </c:pt>
                <c:pt idx="6">
                  <c:v>110.42361202314314</c:v>
                </c:pt>
                <c:pt idx="7">
                  <c:v>108.10116912596011</c:v>
                </c:pt>
                <c:pt idx="8">
                  <c:v>102.47643069278467</c:v>
                </c:pt>
                <c:pt idx="9">
                  <c:v>100.62418063650627</c:v>
                </c:pt>
                <c:pt idx="10">
                  <c:v>95.987041349418504</c:v>
                </c:pt>
                <c:pt idx="11">
                  <c:v>97.321152312039402</c:v>
                </c:pt>
                <c:pt idx="12">
                  <c:v>96.460305707767361</c:v>
                </c:pt>
                <c:pt idx="13">
                  <c:v>99.029720175523636</c:v>
                </c:pt>
                <c:pt idx="14">
                  <c:v>94.425640444605591</c:v>
                </c:pt>
                <c:pt idx="15">
                  <c:v>82.892544104821312</c:v>
                </c:pt>
                <c:pt idx="16">
                  <c:v>89.111675262734792</c:v>
                </c:pt>
                <c:pt idx="17">
                  <c:v>83.979313360665373</c:v>
                </c:pt>
                <c:pt idx="18">
                  <c:v>77.078984417409302</c:v>
                </c:pt>
                <c:pt idx="19">
                  <c:v>70.244471407601921</c:v>
                </c:pt>
                <c:pt idx="20">
                  <c:v>74.525083704257156</c:v>
                </c:pt>
                <c:pt idx="21">
                  <c:v>68.195286080943163</c:v>
                </c:pt>
                <c:pt idx="22">
                  <c:v>64.264806430964157</c:v>
                </c:pt>
                <c:pt idx="23">
                  <c:v>63.099279889893275</c:v>
                </c:pt>
                <c:pt idx="24">
                  <c:v>60.043242403145506</c:v>
                </c:pt>
                <c:pt idx="25">
                  <c:v>55.306616969377245</c:v>
                </c:pt>
                <c:pt idx="26">
                  <c:v>53.594857686292919</c:v>
                </c:pt>
                <c:pt idx="27">
                  <c:v>51.90147786710758</c:v>
                </c:pt>
                <c:pt idx="28">
                  <c:v>50.59179967569802</c:v>
                </c:pt>
                <c:pt idx="29">
                  <c:v>47.730241853624612</c:v>
                </c:pt>
                <c:pt idx="30">
                  <c:v>41.954793974079301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v>Oxidised N</c:v>
                </c15:tx>
              </c15:filteredSeriesTitle>
            </c:ext>
            <c:ext xmlns:c16="http://schemas.microsoft.com/office/drawing/2014/chart" uri="{C3380CC4-5D6E-409C-BE32-E72D297353CC}">
              <c16:uniqueId val="{00000000-09C8-41E4-84FF-4C4E8D3C9850}"/>
            </c:ext>
          </c:extLst>
        </c:ser>
        <c:ser>
          <c:idx val="1"/>
          <c:order val="1"/>
          <c:spPr>
            <a:ln w="38100" cap="rnd">
              <a:solidFill>
                <a:srgbClr val="FF000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bg1">
                  <a:lumMod val="75000"/>
                </a:schemeClr>
              </a:solidFill>
              <a:ln w="9525">
                <a:solidFill>
                  <a:schemeClr val="tx1"/>
                </a:solidFill>
              </a:ln>
              <a:effectLst/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FINLAND!$D$29:$AK$29</c15:sqref>
                  </c15:fullRef>
                </c:ext>
              </c:extLst>
              <c:f>FINLAND!$D$29:$AH$29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FINLAND!$D$31:$AK$31</c15:sqref>
                  </c15:fullRef>
                </c:ext>
              </c:extLst>
              <c:f>FINLAND!$D$31:$AH$31</c:f>
              <c:numCache>
                <c:formatCode>General</c:formatCode>
                <c:ptCount val="31"/>
                <c:pt idx="0">
                  <c:v>96.809442522934233</c:v>
                </c:pt>
                <c:pt idx="1">
                  <c:v>92.497923667080173</c:v>
                </c:pt>
                <c:pt idx="2">
                  <c:v>88.828871957106415</c:v>
                </c:pt>
                <c:pt idx="3">
                  <c:v>90.051210495533979</c:v>
                </c:pt>
                <c:pt idx="4">
                  <c:v>92.721041887631173</c:v>
                </c:pt>
                <c:pt idx="5">
                  <c:v>92.768701189025379</c:v>
                </c:pt>
                <c:pt idx="6">
                  <c:v>95.683660864625352</c:v>
                </c:pt>
                <c:pt idx="7">
                  <c:v>99.849579166325555</c:v>
                </c:pt>
                <c:pt idx="8">
                  <c:v>97.912976794937862</c:v>
                </c:pt>
                <c:pt idx="9">
                  <c:v>105.28183474526428</c:v>
                </c:pt>
                <c:pt idx="10">
                  <c:v>96.896477554216133</c:v>
                </c:pt>
                <c:pt idx="11">
                  <c:v>97.571389028190225</c:v>
                </c:pt>
                <c:pt idx="12">
                  <c:v>99.94203600220834</c:v>
                </c:pt>
                <c:pt idx="13">
                  <c:v>102.54570670885767</c:v>
                </c:pt>
                <c:pt idx="14">
                  <c:v>103.81966270980199</c:v>
                </c:pt>
                <c:pt idx="15">
                  <c:v>105.8208895918378</c:v>
                </c:pt>
                <c:pt idx="16">
                  <c:v>103.20687264138414</c:v>
                </c:pt>
                <c:pt idx="17">
                  <c:v>101.99418508961266</c:v>
                </c:pt>
                <c:pt idx="18">
                  <c:v>99.687662842228661</c:v>
                </c:pt>
                <c:pt idx="19">
                  <c:v>101.05423721003172</c:v>
                </c:pt>
                <c:pt idx="20">
                  <c:v>102.07152059885438</c:v>
                </c:pt>
                <c:pt idx="21">
                  <c:v>98.712755164624596</c:v>
                </c:pt>
                <c:pt idx="22">
                  <c:v>98.482793862547467</c:v>
                </c:pt>
                <c:pt idx="23">
                  <c:v>96.648988972700678</c:v>
                </c:pt>
                <c:pt idx="24">
                  <c:v>98.072191551507245</c:v>
                </c:pt>
                <c:pt idx="25">
                  <c:v>93.394865880941481</c:v>
                </c:pt>
                <c:pt idx="26">
                  <c:v>92.451493484883869</c:v>
                </c:pt>
                <c:pt idx="27">
                  <c:v>90.06608985181667</c:v>
                </c:pt>
                <c:pt idx="28">
                  <c:v>89.471189828146393</c:v>
                </c:pt>
                <c:pt idx="29">
                  <c:v>87.452563880525659</c:v>
                </c:pt>
                <c:pt idx="30">
                  <c:v>83.323814932545687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v>Reduced N</c:v>
                </c15:tx>
              </c15:filteredSeriesTitle>
            </c:ext>
            <c:ext xmlns:c16="http://schemas.microsoft.com/office/drawing/2014/chart" uri="{C3380CC4-5D6E-409C-BE32-E72D297353CC}">
              <c16:uniqueId val="{00000001-09C8-41E4-84FF-4C4E8D3C9850}"/>
            </c:ext>
          </c:extLst>
        </c:ser>
        <c:ser>
          <c:idx val="2"/>
          <c:order val="2"/>
          <c:spPr>
            <a:ln w="381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FINLAND!$D$29:$AK$29</c15:sqref>
                  </c15:fullRef>
                </c:ext>
              </c:extLst>
              <c:f>FINLAND!$D$29:$AH$29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FINLAND!$D$32:$AK$32</c15:sqref>
                  </c15:fullRef>
                </c:ext>
              </c:extLst>
              <c:f>FINLAND!$D$32:$AH$32</c:f>
              <c:numCache>
                <c:formatCode>General</c:formatCode>
                <c:ptCount val="31"/>
                <c:pt idx="0">
                  <c:v>114.87239192075967</c:v>
                </c:pt>
                <c:pt idx="1">
                  <c:v>112.8222380655223</c:v>
                </c:pt>
                <c:pt idx="2">
                  <c:v>107.33855144865088</c:v>
                </c:pt>
                <c:pt idx="3">
                  <c:v>109.17117474371847</c:v>
                </c:pt>
                <c:pt idx="4">
                  <c:v>110.13406556061085</c:v>
                </c:pt>
                <c:pt idx="5">
                  <c:v>104.1683985032784</c:v>
                </c:pt>
                <c:pt idx="6">
                  <c:v>106.23954568867528</c:v>
                </c:pt>
                <c:pt idx="7">
                  <c:v>105.75888186973751</c:v>
                </c:pt>
                <c:pt idx="8">
                  <c:v>101.18105368525347</c:v>
                </c:pt>
                <c:pt idx="9">
                  <c:v>101.94629721236674</c:v>
                </c:pt>
                <c:pt idx="10">
                  <c:v>96.245192910907292</c:v>
                </c:pt>
                <c:pt idx="11">
                  <c:v>97.392184231238772</c:v>
                </c:pt>
                <c:pt idx="12">
                  <c:v>97.448625842210205</c:v>
                </c:pt>
                <c:pt idx="13">
                  <c:v>100.02776424828598</c:v>
                </c:pt>
                <c:pt idx="14">
                  <c:v>97.092217279382709</c:v>
                </c:pt>
                <c:pt idx="15">
                  <c:v>89.400959053118939</c:v>
                </c:pt>
                <c:pt idx="16">
                  <c:v>93.112722497929056</c:v>
                </c:pt>
                <c:pt idx="17">
                  <c:v>89.092995048632687</c:v>
                </c:pt>
                <c:pt idx="18">
                  <c:v>83.496659024793061</c:v>
                </c:pt>
                <c:pt idx="19">
                  <c:v>78.990097663784766</c:v>
                </c:pt>
                <c:pt idx="20">
                  <c:v>82.344385003544332</c:v>
                </c:pt>
                <c:pt idx="21">
                  <c:v>76.857941311819459</c:v>
                </c:pt>
                <c:pt idx="22">
                  <c:v>73.977886732658263</c:v>
                </c:pt>
                <c:pt idx="23">
                  <c:v>72.622663434040703</c:v>
                </c:pt>
                <c:pt idx="24">
                  <c:v>70.838098108953076</c:v>
                </c:pt>
                <c:pt idx="25">
                  <c:v>66.118305440788248</c:v>
                </c:pt>
                <c:pt idx="26">
                  <c:v>64.624659614884365</c:v>
                </c:pt>
                <c:pt idx="27">
                  <c:v>62.734842676527165</c:v>
                </c:pt>
                <c:pt idx="28">
                  <c:v>61.628060630165038</c:v>
                </c:pt>
                <c:pt idx="29">
                  <c:v>59.005776523466807</c:v>
                </c:pt>
                <c:pt idx="30">
                  <c:v>53.697758792669674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v>Total N</c:v>
                </c15:tx>
              </c15:filteredSeriesTitle>
            </c:ext>
            <c:ext xmlns:c16="http://schemas.microsoft.com/office/drawing/2014/chart" uri="{C3380CC4-5D6E-409C-BE32-E72D297353CC}">
              <c16:uniqueId val="{00000002-09C8-41E4-84FF-4C4E8D3C98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774272"/>
        <c:axId val="102680256"/>
      </c:lineChart>
      <c:catAx>
        <c:axId val="102774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2700000" spcFirstLastPara="1" vertOverflow="ellipsis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0268025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02680256"/>
        <c:scaling>
          <c:orientation val="minMax"/>
          <c:max val="16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minorGridlines>
          <c:spPr>
            <a:ln w="9525" cap="flat" cmpd="sng" algn="ctr">
              <a:noFill/>
              <a:prstDash val="dash"/>
              <a:round/>
            </a:ln>
            <a:effectLst/>
          </c:spPr>
        </c:minorGridlines>
        <c:numFmt formatCode="0" sourceLinked="0"/>
        <c:majorTickMark val="none"/>
        <c:minorTickMark val="none"/>
        <c:tickLblPos val="nextTo"/>
        <c:spPr>
          <a:noFill/>
          <a:ln>
            <a:solidFill>
              <a:schemeClr val="tx1">
                <a:alpha val="96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02774272"/>
        <c:crosses val="autoZero"/>
        <c:crossBetween val="midCat"/>
      </c:valAx>
      <c:spPr>
        <a:solidFill>
          <a:schemeClr val="bg1">
            <a:lumMod val="95000"/>
          </a:schemeClr>
        </a:solidFill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5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b-NO"/>
              <a:t>FINLAND</a:t>
            </a:r>
            <a:endParaRPr lang="en-US"/>
          </a:p>
        </c:rich>
      </c:tx>
      <c:layout>
        <c:manualLayout>
          <c:xMode val="edge"/>
          <c:yMode val="edge"/>
          <c:x val="0.37815966754155733"/>
          <c:y val="1.7118402282453638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>
        <c:manualLayout>
          <c:layoutTarget val="inner"/>
          <c:xMode val="edge"/>
          <c:yMode val="edge"/>
          <c:x val="8.9272199627622506E-2"/>
          <c:y val="0.17118392614716263"/>
          <c:w val="0.87753018372703417"/>
          <c:h val="0.64120727419771517"/>
        </c:manualLayout>
      </c:layout>
      <c:lineChart>
        <c:grouping val="standard"/>
        <c:varyColors val="0"/>
        <c:ser>
          <c:idx val="0"/>
          <c:order val="0"/>
          <c:tx>
            <c:v>Oxidized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9525" cap="rnd">
                <a:solidFill>
                  <a:schemeClr val="accent1"/>
                </a:solidFill>
              </a:ln>
              <a:effectLst/>
            </c:spPr>
            <c:trendlineType val="linear"/>
            <c:dispRSqr val="0"/>
            <c:dispEq val="0"/>
          </c:trendline>
          <c:trendline>
            <c:spPr>
              <a:ln w="9525" cap="rnd">
                <a:solidFill>
                  <a:schemeClr val="accent1"/>
                </a:solidFill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nb-NO"/>
                </a:p>
              </c:txPr>
            </c:trendlineLbl>
          </c:trendline>
          <c:cat>
            <c:numRef>
              <c:extLst>
                <c:ext xmlns:c15="http://schemas.microsoft.com/office/drawing/2012/chart" uri="{02D57815-91ED-43cb-92C2-25804820EDAC}">
                  <c15:fullRef>
                    <c15:sqref>FINLAND!$D$3:$AK$3</c15:sqref>
                  </c15:fullRef>
                </c:ext>
              </c:extLst>
              <c:f>FINLAND!$D$3:$AH$3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FINLAND!$D$7:$AK$7</c15:sqref>
                  </c15:fullRef>
                </c:ext>
              </c:extLst>
              <c:f>FINLAND!$D$7:$AH$7</c:f>
              <c:numCache>
                <c:formatCode>General</c:formatCode>
                <c:ptCount val="31"/>
                <c:pt idx="0">
                  <c:v>93.297950656521749</c:v>
                </c:pt>
                <c:pt idx="1">
                  <c:v>92.415820791304355</c:v>
                </c:pt>
                <c:pt idx="2">
                  <c:v>87.673432973913052</c:v>
                </c:pt>
                <c:pt idx="3">
                  <c:v>89.259481834782605</c:v>
                </c:pt>
                <c:pt idx="4">
                  <c:v>89.478373113043475</c:v>
                </c:pt>
                <c:pt idx="5">
                  <c:v>83.095115965217389</c:v>
                </c:pt>
                <c:pt idx="6">
                  <c:v>84.422873226086963</c:v>
                </c:pt>
                <c:pt idx="7">
                  <c:v>82.647281043478273</c:v>
                </c:pt>
                <c:pt idx="8">
                  <c:v>78.346963647826101</c:v>
                </c:pt>
                <c:pt idx="9">
                  <c:v>76.930851017391305</c:v>
                </c:pt>
                <c:pt idx="10">
                  <c:v>73.385589139130431</c:v>
                </c:pt>
                <c:pt idx="11">
                  <c:v>74.405565560869576</c:v>
                </c:pt>
                <c:pt idx="12">
                  <c:v>73.747416978260858</c:v>
                </c:pt>
                <c:pt idx="13">
                  <c:v>75.711827921739129</c:v>
                </c:pt>
                <c:pt idx="14">
                  <c:v>72.191841278260867</c:v>
                </c:pt>
                <c:pt idx="15">
                  <c:v>63.374369069565219</c:v>
                </c:pt>
                <c:pt idx="16">
                  <c:v>68.129121352173911</c:v>
                </c:pt>
                <c:pt idx="17">
                  <c:v>64.205243747826088</c:v>
                </c:pt>
                <c:pt idx="18">
                  <c:v>58.929690947826082</c:v>
                </c:pt>
                <c:pt idx="19">
                  <c:v>53.704456826086954</c:v>
                </c:pt>
                <c:pt idx="20">
                  <c:v>56.97714083478261</c:v>
                </c:pt>
                <c:pt idx="21">
                  <c:v>52.137780008695657</c:v>
                </c:pt>
                <c:pt idx="22">
                  <c:v>49.132785160869567</c:v>
                </c:pt>
                <c:pt idx="23">
                  <c:v>48.241697669565227</c:v>
                </c:pt>
                <c:pt idx="24">
                  <c:v>45.90524570434782</c:v>
                </c:pt>
                <c:pt idx="25">
                  <c:v>42.283923043478254</c:v>
                </c:pt>
                <c:pt idx="26">
                  <c:v>40.975220726086953</c:v>
                </c:pt>
                <c:pt idx="27">
                  <c:v>39.680570178260865</c:v>
                </c:pt>
                <c:pt idx="28">
                  <c:v>38.679273500000001</c:v>
                </c:pt>
                <c:pt idx="29">
                  <c:v>36.491508321739126</c:v>
                </c:pt>
                <c:pt idx="30">
                  <c:v>32.075968065217396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DE-4E12-B165-D832DF077A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1961216"/>
        <c:axId val="100416256"/>
      </c:lineChart>
      <c:catAx>
        <c:axId val="101961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  <a:headEnd type="none" w="sm" len="sm"/>
            <a:tailEnd type="none" w="sm" len="sm"/>
          </a:ln>
          <a:effectLst/>
        </c:spPr>
        <c:txPr>
          <a:bodyPr rot="2700000" spcFirstLastPara="1" vertOverflow="ellipsis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00416256"/>
        <c:crosses val="autoZero"/>
        <c:auto val="0"/>
        <c:lblAlgn val="ctr"/>
        <c:lblOffset val="100"/>
        <c:noMultiLvlLbl val="0"/>
      </c:catAx>
      <c:valAx>
        <c:axId val="100416256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0">
                    <a:schemeClr val="tx1">
                      <a:lumMod val="5000"/>
                      <a:lumOff val="95000"/>
                    </a:schemeClr>
                  </a:gs>
                  <a:gs pos="100000">
                    <a:schemeClr val="tx1">
                      <a:lumMod val="15000"/>
                      <a:lumOff val="8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019612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5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b-NO"/>
              <a:t>FINLAND</a:t>
            </a:r>
            <a:endParaRPr lang="en-US"/>
          </a:p>
        </c:rich>
      </c:tx>
      <c:layout>
        <c:manualLayout>
          <c:xMode val="edge"/>
          <c:yMode val="edge"/>
          <c:x val="0.37815966754155733"/>
          <c:y val="1.7118402282453638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>
        <c:manualLayout>
          <c:layoutTarget val="inner"/>
          <c:xMode val="edge"/>
          <c:yMode val="edge"/>
          <c:x val="8.9272199627622506E-2"/>
          <c:y val="0.17118392614716263"/>
          <c:w val="0.87753018372703417"/>
          <c:h val="0.64120727419771517"/>
        </c:manualLayout>
      </c:layout>
      <c:lineChart>
        <c:grouping val="standard"/>
        <c:varyColors val="0"/>
        <c:ser>
          <c:idx val="1"/>
          <c:order val="0"/>
          <c:tx>
            <c:v>Reduced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trendline>
            <c:spPr>
              <a:ln w="9525" cap="rnd">
                <a:solidFill>
                  <a:schemeClr val="accent2"/>
                </a:solidFill>
              </a:ln>
              <a:effectLst/>
            </c:spPr>
            <c:trendlineType val="linear"/>
            <c:dispRSqr val="0"/>
            <c:dispEq val="0"/>
          </c:trendline>
          <c:trendline>
            <c:spPr>
              <a:ln w="9525" cap="rnd">
                <a:solidFill>
                  <a:schemeClr val="accent2"/>
                </a:solidFill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nb-NO"/>
                </a:p>
              </c:txPr>
            </c:trendlineLbl>
          </c:trendline>
          <c:cat>
            <c:numRef>
              <c:extLst>
                <c:ext xmlns:c15="http://schemas.microsoft.com/office/drawing/2012/chart" uri="{02D57815-91ED-43cb-92C2-25804820EDAC}">
                  <c15:fullRef>
                    <c15:sqref>FINLAND!$D$3:$AK$3</c15:sqref>
                  </c15:fullRef>
                </c:ext>
              </c:extLst>
              <c:f>FINLAND!$D$3:$AH$3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FINLAND!$D$8:$AK$8</c15:sqref>
                  </c15:fullRef>
                </c:ext>
              </c:extLst>
              <c:f>FINLAND!$D$8:$AH$8</c:f>
              <c:numCache>
                <c:formatCode>General</c:formatCode>
                <c:ptCount val="31"/>
                <c:pt idx="0">
                  <c:v>29.337278064705885</c:v>
                </c:pt>
                <c:pt idx="1">
                  <c:v>28.030708950588238</c:v>
                </c:pt>
                <c:pt idx="2">
                  <c:v>26.91883404</c:v>
                </c:pt>
                <c:pt idx="3">
                  <c:v>27.28925333647059</c:v>
                </c:pt>
                <c:pt idx="4">
                  <c:v>28.098323029411763</c:v>
                </c:pt>
                <c:pt idx="5">
                  <c:v>28.112765775294118</c:v>
                </c:pt>
                <c:pt idx="6">
                  <c:v>28.996119509411763</c:v>
                </c:pt>
                <c:pt idx="7">
                  <c:v>30.25856561411765</c:v>
                </c:pt>
                <c:pt idx="8">
                  <c:v>29.671694738823529</c:v>
                </c:pt>
                <c:pt idx="9">
                  <c:v>31.904764458823525</c:v>
                </c:pt>
                <c:pt idx="10">
                  <c:v>29.363653290588239</c:v>
                </c:pt>
                <c:pt idx="11">
                  <c:v>29.568179471764704</c:v>
                </c:pt>
                <c:pt idx="12">
                  <c:v>30.286583871764705</c:v>
                </c:pt>
                <c:pt idx="13">
                  <c:v>31.07560413176471</c:v>
                </c:pt>
                <c:pt idx="14">
                  <c:v>31.461665661176472</c:v>
                </c:pt>
                <c:pt idx="15">
                  <c:v>32.068120444705883</c:v>
                </c:pt>
                <c:pt idx="16">
                  <c:v>31.275964843529408</c:v>
                </c:pt>
                <c:pt idx="17">
                  <c:v>30.908470196470589</c:v>
                </c:pt>
                <c:pt idx="18">
                  <c:v>30.209498249411769</c:v>
                </c:pt>
                <c:pt idx="19">
                  <c:v>30.623626987058824</c:v>
                </c:pt>
                <c:pt idx="20">
                  <c:v>30.931906064705881</c:v>
                </c:pt>
                <c:pt idx="21">
                  <c:v>29.914060770588236</c:v>
                </c:pt>
                <c:pt idx="22">
                  <c:v>29.844372954117645</c:v>
                </c:pt>
                <c:pt idx="23">
                  <c:v>29.288653981176473</c:v>
                </c:pt>
                <c:pt idx="24">
                  <c:v>29.719943416470588</c:v>
                </c:pt>
                <c:pt idx="25">
                  <c:v>28.302519658823524</c:v>
                </c:pt>
                <c:pt idx="26">
                  <c:v>28.016638678823529</c:v>
                </c:pt>
                <c:pt idx="27">
                  <c:v>27.293762398823532</c:v>
                </c:pt>
                <c:pt idx="28">
                  <c:v>27.113483007058822</c:v>
                </c:pt>
                <c:pt idx="29">
                  <c:v>26.501755584705879</c:v>
                </c:pt>
                <c:pt idx="30">
                  <c:v>25.250573336470588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6A-4C58-A178-3771264165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1961216"/>
        <c:axId val="100416256"/>
      </c:lineChart>
      <c:catAx>
        <c:axId val="101961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  <a:headEnd type="none" w="sm" len="sm"/>
            <a:tailEnd type="none" w="sm" len="sm"/>
          </a:ln>
          <a:effectLst/>
        </c:spPr>
        <c:txPr>
          <a:bodyPr rot="2700000" spcFirstLastPara="1" vertOverflow="ellipsis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00416256"/>
        <c:crosses val="autoZero"/>
        <c:auto val="0"/>
        <c:lblAlgn val="ctr"/>
        <c:lblOffset val="100"/>
        <c:noMultiLvlLbl val="0"/>
      </c:catAx>
      <c:valAx>
        <c:axId val="100416256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0">
                    <a:schemeClr val="tx1">
                      <a:lumMod val="5000"/>
                      <a:lumOff val="95000"/>
                    </a:schemeClr>
                  </a:gs>
                  <a:gs pos="100000">
                    <a:schemeClr val="tx1">
                      <a:lumMod val="15000"/>
                      <a:lumOff val="8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019612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5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b-NO"/>
              <a:t>FRANCE</a:t>
            </a:r>
            <a:endParaRPr lang="en-US"/>
          </a:p>
        </c:rich>
      </c:tx>
      <c:layout>
        <c:manualLayout>
          <c:xMode val="edge"/>
          <c:yMode val="edge"/>
          <c:x val="0.37815966754155733"/>
          <c:y val="1.7118402282453638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>
        <c:manualLayout>
          <c:layoutTarget val="inner"/>
          <c:xMode val="edge"/>
          <c:yMode val="edge"/>
          <c:x val="8.9272199627622506E-2"/>
          <c:y val="0.17118392614716263"/>
          <c:w val="0.87753018372703417"/>
          <c:h val="0.64120727419771517"/>
        </c:manualLayout>
      </c:layout>
      <c:barChart>
        <c:barDir val="col"/>
        <c:grouping val="stacked"/>
        <c:varyColors val="0"/>
        <c:ser>
          <c:idx val="0"/>
          <c:order val="0"/>
          <c:tx>
            <c:v>Oxidized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FRANCE!$D$3:$AK$3</c15:sqref>
                  </c15:fullRef>
                </c:ext>
              </c:extLst>
              <c:f>FRANCE!$D$3:$AH$3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FRANCE!$D$7:$AK$7</c15:sqref>
                  </c15:fullRef>
                </c:ext>
              </c:extLst>
              <c:f>FRANCE!$D$7:$AH$7</c:f>
              <c:numCache>
                <c:formatCode>General</c:formatCode>
                <c:ptCount val="31"/>
                <c:pt idx="0">
                  <c:v>635.38856591304352</c:v>
                </c:pt>
                <c:pt idx="1">
                  <c:v>651.9790446521738</c:v>
                </c:pt>
                <c:pt idx="2">
                  <c:v>641.65359543478257</c:v>
                </c:pt>
                <c:pt idx="3">
                  <c:v>611.98966895652177</c:v>
                </c:pt>
                <c:pt idx="4">
                  <c:v>591.5491582608696</c:v>
                </c:pt>
                <c:pt idx="5">
                  <c:v>578.04583778260871</c:v>
                </c:pt>
                <c:pt idx="6">
                  <c:v>565.71755373913038</c:v>
                </c:pt>
                <c:pt idx="7">
                  <c:v>545.48951739130428</c:v>
                </c:pt>
                <c:pt idx="8">
                  <c:v>556.31176878260874</c:v>
                </c:pt>
                <c:pt idx="9">
                  <c:v>544.79069552173917</c:v>
                </c:pt>
                <c:pt idx="10">
                  <c:v>526.55163339130445</c:v>
                </c:pt>
                <c:pt idx="11">
                  <c:v>514.43137291304356</c:v>
                </c:pt>
                <c:pt idx="12">
                  <c:v>502.03009226086959</c:v>
                </c:pt>
                <c:pt idx="13">
                  <c:v>485.33746221739136</c:v>
                </c:pt>
                <c:pt idx="14">
                  <c:v>471.89312373913043</c:v>
                </c:pt>
                <c:pt idx="15">
                  <c:v>456.49420934782609</c:v>
                </c:pt>
                <c:pt idx="16">
                  <c:v>429.31631826086959</c:v>
                </c:pt>
                <c:pt idx="17">
                  <c:v>409.46215313043473</c:v>
                </c:pt>
                <c:pt idx="18">
                  <c:v>384.06829269565219</c:v>
                </c:pt>
                <c:pt idx="19">
                  <c:v>360.28156591304349</c:v>
                </c:pt>
                <c:pt idx="20">
                  <c:v>349.88542826086956</c:v>
                </c:pt>
                <c:pt idx="21">
                  <c:v>332.93498121739134</c:v>
                </c:pt>
                <c:pt idx="22">
                  <c:v>326.01050452173916</c:v>
                </c:pt>
                <c:pt idx="23">
                  <c:v>319.44180191304343</c:v>
                </c:pt>
                <c:pt idx="24">
                  <c:v>297.12601048260871</c:v>
                </c:pt>
                <c:pt idx="25">
                  <c:v>291.00391304782607</c:v>
                </c:pt>
                <c:pt idx="26">
                  <c:v>275.6226275782609</c:v>
                </c:pt>
                <c:pt idx="27">
                  <c:v>265.87005367391305</c:v>
                </c:pt>
                <c:pt idx="28">
                  <c:v>248.39267356521739</c:v>
                </c:pt>
                <c:pt idx="29">
                  <c:v>237.05242034782611</c:v>
                </c:pt>
                <c:pt idx="30">
                  <c:v>200.81081111304348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47-458E-9A9D-920DA34C5109}"/>
            </c:ext>
          </c:extLst>
        </c:ser>
        <c:ser>
          <c:idx val="1"/>
          <c:order val="1"/>
          <c:tx>
            <c:v>Reduced</c:v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FRANCE!$D$3:$AK$3</c15:sqref>
                  </c15:fullRef>
                </c:ext>
              </c:extLst>
              <c:f>FRANCE!$D$3:$AH$3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FRANCE!$D$8:$AK$8</c15:sqref>
                  </c15:fullRef>
                </c:ext>
              </c:extLst>
              <c:f>FRANCE!$D$8:$AH$8</c:f>
              <c:numCache>
                <c:formatCode>General</c:formatCode>
                <c:ptCount val="31"/>
                <c:pt idx="0">
                  <c:v>546.65391480000005</c:v>
                </c:pt>
                <c:pt idx="1">
                  <c:v>547.0384458823529</c:v>
                </c:pt>
                <c:pt idx="2">
                  <c:v>536.67220122352933</c:v>
                </c:pt>
                <c:pt idx="3">
                  <c:v>533.56088783529412</c:v>
                </c:pt>
                <c:pt idx="4">
                  <c:v>528.6673088941177</c:v>
                </c:pt>
                <c:pt idx="5">
                  <c:v>532.95266335294127</c:v>
                </c:pt>
                <c:pt idx="6">
                  <c:v>537.52787677647063</c:v>
                </c:pt>
                <c:pt idx="7">
                  <c:v>533.48217341176473</c:v>
                </c:pt>
                <c:pt idx="8">
                  <c:v>535.27619509411761</c:v>
                </c:pt>
                <c:pt idx="9">
                  <c:v>534.95741278823527</c:v>
                </c:pt>
                <c:pt idx="10">
                  <c:v>544.30490800000007</c:v>
                </c:pt>
                <c:pt idx="11">
                  <c:v>540.21460392941185</c:v>
                </c:pt>
                <c:pt idx="12">
                  <c:v>527.89011816470588</c:v>
                </c:pt>
                <c:pt idx="13">
                  <c:v>520.76719956470595</c:v>
                </c:pt>
                <c:pt idx="14">
                  <c:v>514.63684267058829</c:v>
                </c:pt>
                <c:pt idx="15">
                  <c:v>510.97198501176473</c:v>
                </c:pt>
                <c:pt idx="16">
                  <c:v>502.93593205882354</c:v>
                </c:pt>
                <c:pt idx="17">
                  <c:v>508.39257675294124</c:v>
                </c:pt>
                <c:pt idx="18">
                  <c:v>512.82945625882348</c:v>
                </c:pt>
                <c:pt idx="19">
                  <c:v>506.05919452941185</c:v>
                </c:pt>
                <c:pt idx="20">
                  <c:v>509.32365111764705</c:v>
                </c:pt>
                <c:pt idx="21">
                  <c:v>500.98441301176462</c:v>
                </c:pt>
                <c:pt idx="22">
                  <c:v>501.84862798823525</c:v>
                </c:pt>
                <c:pt idx="23">
                  <c:v>499.64015425882343</c:v>
                </c:pt>
                <c:pt idx="24">
                  <c:v>503.14056429411767</c:v>
                </c:pt>
                <c:pt idx="25">
                  <c:v>508.79606589411765</c:v>
                </c:pt>
                <c:pt idx="26">
                  <c:v>509.17998591764712</c:v>
                </c:pt>
                <c:pt idx="27">
                  <c:v>505.81598694117639</c:v>
                </c:pt>
                <c:pt idx="28">
                  <c:v>501.42912474117645</c:v>
                </c:pt>
                <c:pt idx="29">
                  <c:v>490.74696835294117</c:v>
                </c:pt>
                <c:pt idx="30">
                  <c:v>471.86987992941175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347-458E-9A9D-920DA34C51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01961216"/>
        <c:axId val="100416256"/>
      </c:barChart>
      <c:catAx>
        <c:axId val="101961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  <a:headEnd type="none" w="sm" len="sm"/>
            <a:tailEnd type="none" w="sm" len="sm"/>
          </a:ln>
          <a:effectLst/>
        </c:spPr>
        <c:txPr>
          <a:bodyPr rot="2700000" spcFirstLastPara="1" vertOverflow="ellipsis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0041625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00416256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0">
                    <a:schemeClr val="tx1">
                      <a:lumMod val="5000"/>
                      <a:lumOff val="95000"/>
                    </a:schemeClr>
                  </a:gs>
                  <a:gs pos="100000">
                    <a:schemeClr val="tx1">
                      <a:lumMod val="15000"/>
                      <a:lumOff val="8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019612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b-NO" sz="1800" b="1" baseline="0"/>
              <a:t>FRANCE</a:t>
            </a:r>
            <a:endParaRPr lang="pl-PL" sz="1800" b="1" baseline="0"/>
          </a:p>
        </c:rich>
      </c:tx>
      <c:layout>
        <c:manualLayout>
          <c:xMode val="edge"/>
          <c:yMode val="edge"/>
          <c:x val="0.41922251922000864"/>
          <c:y val="4.2466992006227361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>
        <c:manualLayout>
          <c:layoutTarget val="inner"/>
          <c:xMode val="edge"/>
          <c:yMode val="edge"/>
          <c:x val="9.1914214670534608E-2"/>
          <c:y val="0.18218804492629614"/>
          <c:w val="0.87753018372703417"/>
          <c:h val="0.64120727419771517"/>
        </c:manualLayout>
      </c:layout>
      <c:lineChart>
        <c:grouping val="standard"/>
        <c:varyColors val="0"/>
        <c:ser>
          <c:idx val="0"/>
          <c:order val="0"/>
          <c:spPr>
            <a:ln w="38100" cap="rnd">
              <a:solidFill>
                <a:schemeClr val="accent1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bg1">
                  <a:lumMod val="75000"/>
                </a:schemeClr>
              </a:solidFill>
              <a:ln w="9525">
                <a:solidFill>
                  <a:schemeClr val="tx1"/>
                </a:solidFill>
              </a:ln>
              <a:effectLst/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FRANCE!$D$29:$AK$29</c15:sqref>
                  </c15:fullRef>
                </c:ext>
              </c:extLst>
              <c:f>FRANCE!$D$29:$AH$29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FRANCE!$D$30:$AK$30</c15:sqref>
                  </c15:fullRef>
                </c:ext>
              </c:extLst>
              <c:f>FRANCE!$D$30:$AH$30</c:f>
              <c:numCache>
                <c:formatCode>General</c:formatCode>
                <c:ptCount val="31"/>
                <c:pt idx="0">
                  <c:v>121.0282857481605</c:v>
                </c:pt>
                <c:pt idx="1">
                  <c:v>124.18842634441582</c:v>
                </c:pt>
                <c:pt idx="2">
                  <c:v>122.22164336247027</c:v>
                </c:pt>
                <c:pt idx="3">
                  <c:v>116.57128331064223</c:v>
                </c:pt>
                <c:pt idx="4">
                  <c:v>112.6777918283761</c:v>
                </c:pt>
                <c:pt idx="5">
                  <c:v>110.10569057086684</c:v>
                </c:pt>
                <c:pt idx="6">
                  <c:v>107.75740927648363</c:v>
                </c:pt>
                <c:pt idx="7">
                  <c:v>103.90438973133192</c:v>
                </c:pt>
                <c:pt idx="8">
                  <c:v>105.96580317830362</c:v>
                </c:pt>
                <c:pt idx="9">
                  <c:v>103.77127872264504</c:v>
                </c:pt>
                <c:pt idx="10">
                  <c:v>100.2971173327109</c:v>
                </c:pt>
                <c:pt idx="11">
                  <c:v>97.988460194071351</c:v>
                </c:pt>
                <c:pt idx="12">
                  <c:v>95.626274566356031</c:v>
                </c:pt>
                <c:pt idx="13">
                  <c:v>92.446676274581137</c:v>
                </c:pt>
                <c:pt idx="14">
                  <c:v>89.885809859391927</c:v>
                </c:pt>
                <c:pt idx="15">
                  <c:v>86.952637449397216</c:v>
                </c:pt>
                <c:pt idx="16">
                  <c:v>81.775815351917558</c:v>
                </c:pt>
                <c:pt idx="17">
                  <c:v>77.994010485403351</c:v>
                </c:pt>
                <c:pt idx="18">
                  <c:v>73.157009063236771</c:v>
                </c:pt>
                <c:pt idx="19">
                  <c:v>68.626133122902374</c:v>
                </c:pt>
                <c:pt idx="20">
                  <c:v>66.645885466672567</c:v>
                </c:pt>
                <c:pt idx="21">
                  <c:v>63.417178407096834</c:v>
                </c:pt>
                <c:pt idx="22">
                  <c:v>62.098209843390322</c:v>
                </c:pt>
                <c:pt idx="23">
                  <c:v>60.847008831962754</c:v>
                </c:pt>
                <c:pt idx="24">
                  <c:v>56.596315434517145</c:v>
                </c:pt>
                <c:pt idx="25">
                  <c:v>55.430183405291501</c:v>
                </c:pt>
                <c:pt idx="26">
                  <c:v>52.50036893765229</c:v>
                </c:pt>
                <c:pt idx="27">
                  <c:v>50.642706769024286</c:v>
                </c:pt>
                <c:pt idx="28">
                  <c:v>47.313629937298735</c:v>
                </c:pt>
                <c:pt idx="29">
                  <c:v>45.153547933181017</c:v>
                </c:pt>
                <c:pt idx="30">
                  <c:v>38.250276338833935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v>Oxidised N</c:v>
                </c15:tx>
              </c15:filteredSeriesTitle>
            </c:ext>
            <c:ext xmlns:c16="http://schemas.microsoft.com/office/drawing/2014/chart" uri="{C3380CC4-5D6E-409C-BE32-E72D297353CC}">
              <c16:uniqueId val="{00000000-6E82-4282-BF76-E889ACD8BFB6}"/>
            </c:ext>
          </c:extLst>
        </c:ser>
        <c:ser>
          <c:idx val="1"/>
          <c:order val="1"/>
          <c:spPr>
            <a:ln w="38100" cap="rnd">
              <a:solidFill>
                <a:srgbClr val="FF000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bg1">
                  <a:lumMod val="75000"/>
                </a:schemeClr>
              </a:solidFill>
              <a:ln w="9525">
                <a:solidFill>
                  <a:schemeClr val="tx1"/>
                </a:solidFill>
              </a:ln>
              <a:effectLst/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FRANCE!$D$29:$AK$29</c15:sqref>
                  </c15:fullRef>
                </c:ext>
              </c:extLst>
              <c:f>FRANCE!$D$29:$AH$29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FRANCE!$D$31:$AK$31</c15:sqref>
                  </c15:fullRef>
                </c:ext>
              </c:extLst>
              <c:f>FRANCE!$D$31:$AH$31</c:f>
              <c:numCache>
                <c:formatCode>General</c:formatCode>
                <c:ptCount val="31"/>
                <c:pt idx="0">
                  <c:v>102.39998314064982</c:v>
                </c:pt>
                <c:pt idx="1">
                  <c:v>102.47201404591537</c:v>
                </c:pt>
                <c:pt idx="2">
                  <c:v>100.53019446033031</c:v>
                </c:pt>
                <c:pt idx="3">
                  <c:v>99.947378843584687</c:v>
                </c:pt>
                <c:pt idx="4">
                  <c:v>99.030706727082517</c:v>
                </c:pt>
                <c:pt idx="5">
                  <c:v>99.833445374798572</c:v>
                </c:pt>
                <c:pt idx="6">
                  <c:v>100.69048081303501</c:v>
                </c:pt>
                <c:pt idx="7">
                  <c:v>99.932633946632308</c:v>
                </c:pt>
                <c:pt idx="8">
                  <c:v>100.26869262114873</c:v>
                </c:pt>
                <c:pt idx="9">
                  <c:v>100.2089778695223</c:v>
                </c:pt>
                <c:pt idx="10">
                  <c:v>101.95996387031262</c:v>
                </c:pt>
                <c:pt idx="11">
                  <c:v>101.19376233671231</c:v>
                </c:pt>
                <c:pt idx="12">
                  <c:v>98.885122262334008</c:v>
                </c:pt>
                <c:pt idx="13">
                  <c:v>97.550847093337765</c:v>
                </c:pt>
                <c:pt idx="14">
                  <c:v>96.402499984484677</c:v>
                </c:pt>
                <c:pt idx="15">
                  <c:v>95.715993673423654</c:v>
                </c:pt>
                <c:pt idx="16">
                  <c:v>94.210668888180678</c:v>
                </c:pt>
                <c:pt idx="17">
                  <c:v>95.232815276515964</c:v>
                </c:pt>
                <c:pt idx="18">
                  <c:v>96.063937809985177</c:v>
                </c:pt>
                <c:pt idx="19">
                  <c:v>94.79572282390356</c:v>
                </c:pt>
                <c:pt idx="20">
                  <c:v>95.40722544109596</c:v>
                </c:pt>
                <c:pt idx="21">
                  <c:v>93.845107584937111</c:v>
                </c:pt>
                <c:pt idx="22">
                  <c:v>94.006993554514153</c:v>
                </c:pt>
                <c:pt idx="23">
                  <c:v>93.593299137378082</c:v>
                </c:pt>
                <c:pt idx="24">
                  <c:v>94.249000887416088</c:v>
                </c:pt>
                <c:pt idx="25">
                  <c:v>95.308397432127194</c:v>
                </c:pt>
                <c:pt idx="26">
                  <c:v>95.380313872991167</c:v>
                </c:pt>
                <c:pt idx="27">
                  <c:v>94.750164835090672</c:v>
                </c:pt>
                <c:pt idx="28">
                  <c:v>93.928411613978724</c:v>
                </c:pt>
                <c:pt idx="29">
                  <c:v>91.927414997204693</c:v>
                </c:pt>
                <c:pt idx="30">
                  <c:v>88.391332141160063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v>Reduced N</c:v>
                </c15:tx>
              </c15:filteredSeriesTitle>
            </c:ext>
            <c:ext xmlns:c16="http://schemas.microsoft.com/office/drawing/2014/chart" uri="{C3380CC4-5D6E-409C-BE32-E72D297353CC}">
              <c16:uniqueId val="{00000001-6E82-4282-BF76-E889ACD8BFB6}"/>
            </c:ext>
          </c:extLst>
        </c:ser>
        <c:ser>
          <c:idx val="2"/>
          <c:order val="2"/>
          <c:spPr>
            <a:ln w="381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FRANCE!$D$29:$AK$29</c15:sqref>
                  </c15:fullRef>
                </c:ext>
              </c:extLst>
              <c:f>FRANCE!$D$29:$AH$29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FRANCE!$D$32:$AK$32</c15:sqref>
                  </c15:fullRef>
                </c:ext>
              </c:extLst>
              <c:f>FRANCE!$D$32:$AH$32</c:f>
              <c:numCache>
                <c:formatCode>General</c:formatCode>
                <c:ptCount val="31"/>
                <c:pt idx="0">
                  <c:v>111.63628431699317</c:v>
                </c:pt>
                <c:pt idx="1">
                  <c:v>113.23946445107066</c:v>
                </c:pt>
                <c:pt idx="2">
                  <c:v>111.28526749262306</c:v>
                </c:pt>
                <c:pt idx="3">
                  <c:v>108.18985759323716</c:v>
                </c:pt>
                <c:pt idx="4">
                  <c:v>105.79721631362501</c:v>
                </c:pt>
                <c:pt idx="5">
                  <c:v>104.92663890870001</c:v>
                </c:pt>
                <c:pt idx="6">
                  <c:v>104.19441142095674</c:v>
                </c:pt>
                <c:pt idx="7">
                  <c:v>101.90191334901751</c:v>
                </c:pt>
                <c:pt idx="8">
                  <c:v>103.0934389251728</c:v>
                </c:pt>
                <c:pt idx="9">
                  <c:v>101.97524097214769</c:v>
                </c:pt>
                <c:pt idx="10">
                  <c:v>101.13548985596323</c:v>
                </c:pt>
                <c:pt idx="11">
                  <c:v>99.604506644748497</c:v>
                </c:pt>
                <c:pt idx="12">
                  <c:v>97.26931756761374</c:v>
                </c:pt>
                <c:pt idx="13">
                  <c:v>95.020092685336479</c:v>
                </c:pt>
                <c:pt idx="14">
                  <c:v>93.171389027333291</c:v>
                </c:pt>
                <c:pt idx="15">
                  <c:v>91.37093878001339</c:v>
                </c:pt>
                <c:pt idx="16">
                  <c:v>88.045209008957002</c:v>
                </c:pt>
                <c:pt idx="17">
                  <c:v>86.685456114188909</c:v>
                </c:pt>
                <c:pt idx="18">
                  <c:v>84.706204505572259</c:v>
                </c:pt>
                <c:pt idx="19">
                  <c:v>81.820294131741008</c:v>
                </c:pt>
                <c:pt idx="20">
                  <c:v>81.146752877596128</c:v>
                </c:pt>
                <c:pt idx="21">
                  <c:v>78.758305315273162</c:v>
                </c:pt>
                <c:pt idx="22">
                  <c:v>78.185952704130258</c:v>
                </c:pt>
                <c:pt idx="23">
                  <c:v>77.357005040091764</c:v>
                </c:pt>
                <c:pt idx="24">
                  <c:v>75.580013687214588</c:v>
                </c:pt>
                <c:pt idx="25">
                  <c:v>75.535946721667358</c:v>
                </c:pt>
                <c:pt idx="26">
                  <c:v>74.119542336666299</c:v>
                </c:pt>
                <c:pt idx="27">
                  <c:v>72.880766672271974</c:v>
                </c:pt>
                <c:pt idx="28">
                  <c:v>70.815830081095655</c:v>
                </c:pt>
                <c:pt idx="29">
                  <c:v>68.735955609413423</c:v>
                </c:pt>
                <c:pt idx="30">
                  <c:v>63.530350308955967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v>Total N</c:v>
                </c15:tx>
              </c15:filteredSeriesTitle>
            </c:ext>
            <c:ext xmlns:c16="http://schemas.microsoft.com/office/drawing/2014/chart" uri="{C3380CC4-5D6E-409C-BE32-E72D297353CC}">
              <c16:uniqueId val="{00000002-6E82-4282-BF76-E889ACD8BF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774272"/>
        <c:axId val="102680256"/>
      </c:lineChart>
      <c:catAx>
        <c:axId val="102774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2700000" spcFirstLastPara="1" vertOverflow="ellipsis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0268025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02680256"/>
        <c:scaling>
          <c:orientation val="minMax"/>
          <c:max val="26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minorGridlines>
          <c:spPr>
            <a:ln w="9525" cap="flat" cmpd="sng" algn="ctr">
              <a:noFill/>
              <a:prstDash val="dash"/>
              <a:round/>
            </a:ln>
            <a:effectLst/>
          </c:spPr>
        </c:minorGridlines>
        <c:numFmt formatCode="0" sourceLinked="0"/>
        <c:majorTickMark val="none"/>
        <c:minorTickMark val="none"/>
        <c:tickLblPos val="nextTo"/>
        <c:spPr>
          <a:noFill/>
          <a:ln>
            <a:solidFill>
              <a:schemeClr val="tx1">
                <a:alpha val="96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02774272"/>
        <c:crosses val="autoZero"/>
        <c:crossBetween val="midCat"/>
      </c:valAx>
      <c:spPr>
        <a:solidFill>
          <a:schemeClr val="bg1">
            <a:lumMod val="95000"/>
          </a:schemeClr>
        </a:solidFill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5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b-NO"/>
              <a:t>FRANCE</a:t>
            </a:r>
            <a:endParaRPr lang="en-US"/>
          </a:p>
        </c:rich>
      </c:tx>
      <c:layout>
        <c:manualLayout>
          <c:xMode val="edge"/>
          <c:yMode val="edge"/>
          <c:x val="0.37815966754155733"/>
          <c:y val="1.7118402282453638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>
        <c:manualLayout>
          <c:layoutTarget val="inner"/>
          <c:xMode val="edge"/>
          <c:yMode val="edge"/>
          <c:x val="8.9272199627622506E-2"/>
          <c:y val="0.17118392614716263"/>
          <c:w val="0.87753018372703417"/>
          <c:h val="0.64120727419771517"/>
        </c:manualLayout>
      </c:layout>
      <c:lineChart>
        <c:grouping val="standard"/>
        <c:varyColors val="0"/>
        <c:ser>
          <c:idx val="0"/>
          <c:order val="0"/>
          <c:tx>
            <c:v>Oxidized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9525" cap="rnd">
                <a:solidFill>
                  <a:schemeClr val="accent1"/>
                </a:solidFill>
              </a:ln>
              <a:effectLst/>
            </c:spPr>
            <c:trendlineType val="linear"/>
            <c:dispRSqr val="0"/>
            <c:dispEq val="0"/>
          </c:trendline>
          <c:trendline>
            <c:spPr>
              <a:ln w="9525" cap="rnd">
                <a:solidFill>
                  <a:schemeClr val="accent1"/>
                </a:solidFill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nb-NO"/>
                </a:p>
              </c:txPr>
            </c:trendlineLbl>
          </c:trendline>
          <c:cat>
            <c:numRef>
              <c:extLst>
                <c:ext xmlns:c15="http://schemas.microsoft.com/office/drawing/2012/chart" uri="{02D57815-91ED-43cb-92C2-25804820EDAC}">
                  <c15:fullRef>
                    <c15:sqref>FRANCE!$D$3:$AK$3</c15:sqref>
                  </c15:fullRef>
                </c:ext>
              </c:extLst>
              <c:f>FRANCE!$D$3:$AH$3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FRANCE!$D$7:$AK$7</c15:sqref>
                  </c15:fullRef>
                </c:ext>
              </c:extLst>
              <c:f>FRANCE!$D$7:$AH$7</c:f>
              <c:numCache>
                <c:formatCode>General</c:formatCode>
                <c:ptCount val="31"/>
                <c:pt idx="0">
                  <c:v>635.38856591304352</c:v>
                </c:pt>
                <c:pt idx="1">
                  <c:v>651.9790446521738</c:v>
                </c:pt>
                <c:pt idx="2">
                  <c:v>641.65359543478257</c:v>
                </c:pt>
                <c:pt idx="3">
                  <c:v>611.98966895652177</c:v>
                </c:pt>
                <c:pt idx="4">
                  <c:v>591.5491582608696</c:v>
                </c:pt>
                <c:pt idx="5">
                  <c:v>578.04583778260871</c:v>
                </c:pt>
                <c:pt idx="6">
                  <c:v>565.71755373913038</c:v>
                </c:pt>
                <c:pt idx="7">
                  <c:v>545.48951739130428</c:v>
                </c:pt>
                <c:pt idx="8">
                  <c:v>556.31176878260874</c:v>
                </c:pt>
                <c:pt idx="9">
                  <c:v>544.79069552173917</c:v>
                </c:pt>
                <c:pt idx="10">
                  <c:v>526.55163339130445</c:v>
                </c:pt>
                <c:pt idx="11">
                  <c:v>514.43137291304356</c:v>
                </c:pt>
                <c:pt idx="12">
                  <c:v>502.03009226086959</c:v>
                </c:pt>
                <c:pt idx="13">
                  <c:v>485.33746221739136</c:v>
                </c:pt>
                <c:pt idx="14">
                  <c:v>471.89312373913043</c:v>
                </c:pt>
                <c:pt idx="15">
                  <c:v>456.49420934782609</c:v>
                </c:pt>
                <c:pt idx="16">
                  <c:v>429.31631826086959</c:v>
                </c:pt>
                <c:pt idx="17">
                  <c:v>409.46215313043473</c:v>
                </c:pt>
                <c:pt idx="18">
                  <c:v>384.06829269565219</c:v>
                </c:pt>
                <c:pt idx="19">
                  <c:v>360.28156591304349</c:v>
                </c:pt>
                <c:pt idx="20">
                  <c:v>349.88542826086956</c:v>
                </c:pt>
                <c:pt idx="21">
                  <c:v>332.93498121739134</c:v>
                </c:pt>
                <c:pt idx="22">
                  <c:v>326.01050452173916</c:v>
                </c:pt>
                <c:pt idx="23">
                  <c:v>319.44180191304343</c:v>
                </c:pt>
                <c:pt idx="24">
                  <c:v>297.12601048260871</c:v>
                </c:pt>
                <c:pt idx="25">
                  <c:v>291.00391304782607</c:v>
                </c:pt>
                <c:pt idx="26">
                  <c:v>275.6226275782609</c:v>
                </c:pt>
                <c:pt idx="27">
                  <c:v>265.87005367391305</c:v>
                </c:pt>
                <c:pt idx="28">
                  <c:v>248.39267356521739</c:v>
                </c:pt>
                <c:pt idx="29">
                  <c:v>237.05242034782611</c:v>
                </c:pt>
                <c:pt idx="30">
                  <c:v>200.81081111304348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65-425F-84E5-358B116339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1961216"/>
        <c:axId val="100416256"/>
      </c:lineChart>
      <c:catAx>
        <c:axId val="101961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  <a:headEnd type="none" w="sm" len="sm"/>
            <a:tailEnd type="none" w="sm" len="sm"/>
          </a:ln>
          <a:effectLst/>
        </c:spPr>
        <c:txPr>
          <a:bodyPr rot="2700000" spcFirstLastPara="1" vertOverflow="ellipsis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00416256"/>
        <c:crosses val="autoZero"/>
        <c:auto val="0"/>
        <c:lblAlgn val="ctr"/>
        <c:lblOffset val="100"/>
        <c:noMultiLvlLbl val="0"/>
      </c:catAx>
      <c:valAx>
        <c:axId val="100416256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0">
                    <a:schemeClr val="tx1">
                      <a:lumMod val="5000"/>
                      <a:lumOff val="95000"/>
                    </a:schemeClr>
                  </a:gs>
                  <a:gs pos="100000">
                    <a:schemeClr val="tx1">
                      <a:lumMod val="15000"/>
                      <a:lumOff val="8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019612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5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b-NO"/>
              <a:t>FRANCE</a:t>
            </a:r>
            <a:endParaRPr lang="en-US"/>
          </a:p>
        </c:rich>
      </c:tx>
      <c:layout>
        <c:manualLayout>
          <c:xMode val="edge"/>
          <c:yMode val="edge"/>
          <c:x val="0.37815966754155733"/>
          <c:y val="1.7118402282453638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>
        <c:manualLayout>
          <c:layoutTarget val="inner"/>
          <c:xMode val="edge"/>
          <c:yMode val="edge"/>
          <c:x val="8.9272199627622506E-2"/>
          <c:y val="0.17118392614716263"/>
          <c:w val="0.87753018372703417"/>
          <c:h val="0.64120727419771517"/>
        </c:manualLayout>
      </c:layout>
      <c:lineChart>
        <c:grouping val="standard"/>
        <c:varyColors val="0"/>
        <c:ser>
          <c:idx val="1"/>
          <c:order val="0"/>
          <c:tx>
            <c:v>Reduced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trendline>
            <c:spPr>
              <a:ln w="9525" cap="rnd">
                <a:solidFill>
                  <a:schemeClr val="accent2"/>
                </a:solidFill>
              </a:ln>
              <a:effectLst/>
            </c:spPr>
            <c:trendlineType val="linear"/>
            <c:dispRSqr val="0"/>
            <c:dispEq val="0"/>
          </c:trendline>
          <c:trendline>
            <c:spPr>
              <a:ln w="9525" cap="rnd">
                <a:solidFill>
                  <a:schemeClr val="accent2"/>
                </a:solidFill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nb-NO"/>
                </a:p>
              </c:txPr>
            </c:trendlineLbl>
          </c:trendline>
          <c:cat>
            <c:numRef>
              <c:extLst>
                <c:ext xmlns:c15="http://schemas.microsoft.com/office/drawing/2012/chart" uri="{02D57815-91ED-43cb-92C2-25804820EDAC}">
                  <c15:fullRef>
                    <c15:sqref>FRANCE!$D$3:$AK$3</c15:sqref>
                  </c15:fullRef>
                </c:ext>
              </c:extLst>
              <c:f>FRANCE!$D$3:$AH$3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FRANCE!$D$8:$AK$8</c15:sqref>
                  </c15:fullRef>
                </c:ext>
              </c:extLst>
              <c:f>FRANCE!$D$8:$AH$8</c:f>
              <c:numCache>
                <c:formatCode>General</c:formatCode>
                <c:ptCount val="31"/>
                <c:pt idx="0">
                  <c:v>546.65391480000005</c:v>
                </c:pt>
                <c:pt idx="1">
                  <c:v>547.0384458823529</c:v>
                </c:pt>
                <c:pt idx="2">
                  <c:v>536.67220122352933</c:v>
                </c:pt>
                <c:pt idx="3">
                  <c:v>533.56088783529412</c:v>
                </c:pt>
                <c:pt idx="4">
                  <c:v>528.6673088941177</c:v>
                </c:pt>
                <c:pt idx="5">
                  <c:v>532.95266335294127</c:v>
                </c:pt>
                <c:pt idx="6">
                  <c:v>537.52787677647063</c:v>
                </c:pt>
                <c:pt idx="7">
                  <c:v>533.48217341176473</c:v>
                </c:pt>
                <c:pt idx="8">
                  <c:v>535.27619509411761</c:v>
                </c:pt>
                <c:pt idx="9">
                  <c:v>534.95741278823527</c:v>
                </c:pt>
                <c:pt idx="10">
                  <c:v>544.30490800000007</c:v>
                </c:pt>
                <c:pt idx="11">
                  <c:v>540.21460392941185</c:v>
                </c:pt>
                <c:pt idx="12">
                  <c:v>527.89011816470588</c:v>
                </c:pt>
                <c:pt idx="13">
                  <c:v>520.76719956470595</c:v>
                </c:pt>
                <c:pt idx="14">
                  <c:v>514.63684267058829</c:v>
                </c:pt>
                <c:pt idx="15">
                  <c:v>510.97198501176473</c:v>
                </c:pt>
                <c:pt idx="16">
                  <c:v>502.93593205882354</c:v>
                </c:pt>
                <c:pt idx="17">
                  <c:v>508.39257675294124</c:v>
                </c:pt>
                <c:pt idx="18">
                  <c:v>512.82945625882348</c:v>
                </c:pt>
                <c:pt idx="19">
                  <c:v>506.05919452941185</c:v>
                </c:pt>
                <c:pt idx="20">
                  <c:v>509.32365111764705</c:v>
                </c:pt>
                <c:pt idx="21">
                  <c:v>500.98441301176462</c:v>
                </c:pt>
                <c:pt idx="22">
                  <c:v>501.84862798823525</c:v>
                </c:pt>
                <c:pt idx="23">
                  <c:v>499.64015425882343</c:v>
                </c:pt>
                <c:pt idx="24">
                  <c:v>503.14056429411767</c:v>
                </c:pt>
                <c:pt idx="25">
                  <c:v>508.79606589411765</c:v>
                </c:pt>
                <c:pt idx="26">
                  <c:v>509.17998591764712</c:v>
                </c:pt>
                <c:pt idx="27">
                  <c:v>505.81598694117639</c:v>
                </c:pt>
                <c:pt idx="28">
                  <c:v>501.42912474117645</c:v>
                </c:pt>
                <c:pt idx="29">
                  <c:v>490.74696835294117</c:v>
                </c:pt>
                <c:pt idx="30">
                  <c:v>471.86987992941175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F4-448A-B4B0-5A589DA8A3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1961216"/>
        <c:axId val="100416256"/>
      </c:lineChart>
      <c:catAx>
        <c:axId val="101961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  <a:headEnd type="none" w="sm" len="sm"/>
            <a:tailEnd type="none" w="sm" len="sm"/>
          </a:ln>
          <a:effectLst/>
        </c:spPr>
        <c:txPr>
          <a:bodyPr rot="2700000" spcFirstLastPara="1" vertOverflow="ellipsis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00416256"/>
        <c:crosses val="autoZero"/>
        <c:auto val="0"/>
        <c:lblAlgn val="ctr"/>
        <c:lblOffset val="100"/>
        <c:noMultiLvlLbl val="0"/>
      </c:catAx>
      <c:valAx>
        <c:axId val="100416256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0">
                    <a:schemeClr val="tx1">
                      <a:lumMod val="5000"/>
                      <a:lumOff val="95000"/>
                    </a:schemeClr>
                  </a:gs>
                  <a:gs pos="100000">
                    <a:schemeClr val="tx1">
                      <a:lumMod val="15000"/>
                      <a:lumOff val="8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019612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5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b-NO"/>
              <a:t>GERMANY</a:t>
            </a:r>
            <a:endParaRPr lang="en-US"/>
          </a:p>
        </c:rich>
      </c:tx>
      <c:layout>
        <c:manualLayout>
          <c:xMode val="edge"/>
          <c:yMode val="edge"/>
          <c:x val="0.37815966754155733"/>
          <c:y val="1.7118402282453638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>
        <c:manualLayout>
          <c:layoutTarget val="inner"/>
          <c:xMode val="edge"/>
          <c:yMode val="edge"/>
          <c:x val="8.9272199627622506E-2"/>
          <c:y val="0.17118392614716263"/>
          <c:w val="0.87753018372703417"/>
          <c:h val="0.64120727419771517"/>
        </c:manualLayout>
      </c:layout>
      <c:barChart>
        <c:barDir val="col"/>
        <c:grouping val="stacked"/>
        <c:varyColors val="0"/>
        <c:ser>
          <c:idx val="0"/>
          <c:order val="0"/>
          <c:tx>
            <c:v>Oxidized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GERMANY!$D$3:$AK$3</c15:sqref>
                  </c15:fullRef>
                </c:ext>
              </c:extLst>
              <c:f>GERMANY!$D$3:$AH$3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GERMANY!$D$7:$AK$7</c15:sqref>
                  </c15:fullRef>
                </c:ext>
              </c:extLst>
              <c:f>GERMANY!$D$7:$AH$7</c:f>
              <c:numCache>
                <c:formatCode>General</c:formatCode>
                <c:ptCount val="31"/>
                <c:pt idx="0">
                  <c:v>862.92750599999999</c:v>
                </c:pt>
                <c:pt idx="1">
                  <c:v>795.56643417391308</c:v>
                </c:pt>
                <c:pt idx="2">
                  <c:v>751.2410792173913</c:v>
                </c:pt>
                <c:pt idx="3">
                  <c:v>720.77445086956516</c:v>
                </c:pt>
                <c:pt idx="4">
                  <c:v>682.15613565217393</c:v>
                </c:pt>
                <c:pt idx="5">
                  <c:v>664.55792565217394</c:v>
                </c:pt>
                <c:pt idx="6">
                  <c:v>639.70785899999998</c:v>
                </c:pt>
                <c:pt idx="7">
                  <c:v>617.37267260869555</c:v>
                </c:pt>
                <c:pt idx="8">
                  <c:v>608.85087504347825</c:v>
                </c:pt>
                <c:pt idx="9">
                  <c:v>598.60426621739134</c:v>
                </c:pt>
                <c:pt idx="10">
                  <c:v>575.45800443478265</c:v>
                </c:pt>
                <c:pt idx="11">
                  <c:v>558.46643726086961</c:v>
                </c:pt>
                <c:pt idx="12">
                  <c:v>539.76896430434783</c:v>
                </c:pt>
                <c:pt idx="13">
                  <c:v>525.8105811304348</c:v>
                </c:pt>
                <c:pt idx="14">
                  <c:v>511.72216169565218</c:v>
                </c:pt>
                <c:pt idx="15">
                  <c:v>496.58000243478267</c:v>
                </c:pt>
                <c:pt idx="16">
                  <c:v>499.56956243478254</c:v>
                </c:pt>
                <c:pt idx="17">
                  <c:v>484.19005752173911</c:v>
                </c:pt>
                <c:pt idx="18">
                  <c:v>465.15777639130431</c:v>
                </c:pt>
                <c:pt idx="19">
                  <c:v>436.11607808695652</c:v>
                </c:pt>
                <c:pt idx="20">
                  <c:v>439.98663130434784</c:v>
                </c:pt>
                <c:pt idx="21">
                  <c:v>432.23422686956519</c:v>
                </c:pt>
                <c:pt idx="22">
                  <c:v>429.76768556521745</c:v>
                </c:pt>
                <c:pt idx="23">
                  <c:v>429.77078382608693</c:v>
                </c:pt>
                <c:pt idx="24">
                  <c:v>416.0750163043478</c:v>
                </c:pt>
                <c:pt idx="25">
                  <c:v>409.21101260869563</c:v>
                </c:pt>
                <c:pt idx="26">
                  <c:v>400.88213382608694</c:v>
                </c:pt>
                <c:pt idx="27">
                  <c:v>385.60188982608696</c:v>
                </c:pt>
                <c:pt idx="28">
                  <c:v>360.02642960869565</c:v>
                </c:pt>
                <c:pt idx="29">
                  <c:v>337.46760356521742</c:v>
                </c:pt>
                <c:pt idx="30">
                  <c:v>298.0248136782609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57-4CE6-A92D-BBBEDC89E86B}"/>
            </c:ext>
          </c:extLst>
        </c:ser>
        <c:ser>
          <c:idx val="1"/>
          <c:order val="1"/>
          <c:tx>
            <c:v>Reduced</c:v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GERMANY!$D$3:$AK$3</c15:sqref>
                  </c15:fullRef>
                </c:ext>
              </c:extLst>
              <c:f>GERMANY!$D$3:$AH$3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GERMANY!$D$8:$AK$8</c15:sqref>
                  </c15:fullRef>
                </c:ext>
              </c:extLst>
              <c:f>GERMANY!$D$8:$AH$8</c:f>
              <c:numCache>
                <c:formatCode>General</c:formatCode>
                <c:ptCount val="31"/>
                <c:pt idx="0">
                  <c:v>591.4259806</c:v>
                </c:pt>
                <c:pt idx="1">
                  <c:v>528.23207903529419</c:v>
                </c:pt>
                <c:pt idx="2">
                  <c:v>526.78260995294124</c:v>
                </c:pt>
                <c:pt idx="3">
                  <c:v>521.19980104705883</c:v>
                </c:pt>
                <c:pt idx="4">
                  <c:v>504.69354394117642</c:v>
                </c:pt>
                <c:pt idx="5">
                  <c:v>505.03285214117653</c:v>
                </c:pt>
                <c:pt idx="6">
                  <c:v>512.76148617647061</c:v>
                </c:pt>
                <c:pt idx="7">
                  <c:v>506.78419647058826</c:v>
                </c:pt>
                <c:pt idx="8">
                  <c:v>513.52672831764698</c:v>
                </c:pt>
                <c:pt idx="9">
                  <c:v>511.6930951999999</c:v>
                </c:pt>
                <c:pt idx="10">
                  <c:v>514.11379377647052</c:v>
                </c:pt>
                <c:pt idx="11">
                  <c:v>517.40182529411766</c:v>
                </c:pt>
                <c:pt idx="12">
                  <c:v>506.90866520000003</c:v>
                </c:pt>
                <c:pt idx="13">
                  <c:v>504.76107294117645</c:v>
                </c:pt>
                <c:pt idx="14">
                  <c:v>490.75275175294109</c:v>
                </c:pt>
                <c:pt idx="15">
                  <c:v>496.69676881176468</c:v>
                </c:pt>
                <c:pt idx="16">
                  <c:v>492.37318817647053</c:v>
                </c:pt>
                <c:pt idx="17">
                  <c:v>498.94023891764709</c:v>
                </c:pt>
                <c:pt idx="18">
                  <c:v>501.28297495294112</c:v>
                </c:pt>
                <c:pt idx="19">
                  <c:v>504.15359515294114</c:v>
                </c:pt>
                <c:pt idx="20">
                  <c:v>505.99925130588235</c:v>
                </c:pt>
                <c:pt idx="21">
                  <c:v>508.97994049411767</c:v>
                </c:pt>
                <c:pt idx="22">
                  <c:v>514.35841948235293</c:v>
                </c:pt>
                <c:pt idx="23">
                  <c:v>520.28896705882357</c:v>
                </c:pt>
                <c:pt idx="24">
                  <c:v>527.35145943529403</c:v>
                </c:pt>
                <c:pt idx="25">
                  <c:v>526.02400471764702</c:v>
                </c:pt>
                <c:pt idx="26">
                  <c:v>522.93786942352949</c:v>
                </c:pt>
                <c:pt idx="27">
                  <c:v>510.42616215294112</c:v>
                </c:pt>
                <c:pt idx="28">
                  <c:v>489.08713971764701</c:v>
                </c:pt>
                <c:pt idx="29">
                  <c:v>473.52792908235295</c:v>
                </c:pt>
                <c:pt idx="30">
                  <c:v>442.45599431764703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357-4CE6-A92D-BBBEDC89E8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01961216"/>
        <c:axId val="100416256"/>
      </c:barChart>
      <c:catAx>
        <c:axId val="101961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  <a:headEnd type="none" w="sm" len="sm"/>
            <a:tailEnd type="none" w="sm" len="sm"/>
          </a:ln>
          <a:effectLst/>
        </c:spPr>
        <c:txPr>
          <a:bodyPr rot="2700000" spcFirstLastPara="1" vertOverflow="ellipsis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0041625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00416256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0">
                    <a:schemeClr val="tx1">
                      <a:lumMod val="5000"/>
                      <a:lumOff val="95000"/>
                    </a:schemeClr>
                  </a:gs>
                  <a:gs pos="100000">
                    <a:schemeClr val="tx1">
                      <a:lumMod val="15000"/>
                      <a:lumOff val="8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019612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b-NO" sz="1800" b="1" baseline="0"/>
              <a:t>GERMANY</a:t>
            </a:r>
            <a:endParaRPr lang="pl-PL" sz="1800" b="1" baseline="0"/>
          </a:p>
        </c:rich>
      </c:tx>
      <c:layout>
        <c:manualLayout>
          <c:xMode val="edge"/>
          <c:yMode val="edge"/>
          <c:x val="0.41922251922000864"/>
          <c:y val="4.2466992006227361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>
        <c:manualLayout>
          <c:layoutTarget val="inner"/>
          <c:xMode val="edge"/>
          <c:yMode val="edge"/>
          <c:x val="9.1914214670534608E-2"/>
          <c:y val="0.18218804492629614"/>
          <c:w val="0.87753018372703417"/>
          <c:h val="0.64120727419771517"/>
        </c:manualLayout>
      </c:layout>
      <c:lineChart>
        <c:grouping val="standard"/>
        <c:varyColors val="0"/>
        <c:ser>
          <c:idx val="0"/>
          <c:order val="0"/>
          <c:spPr>
            <a:ln w="38100" cap="rnd">
              <a:solidFill>
                <a:schemeClr val="accent1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bg1">
                  <a:lumMod val="75000"/>
                </a:schemeClr>
              </a:solidFill>
              <a:ln w="9525">
                <a:solidFill>
                  <a:schemeClr val="tx1"/>
                </a:solidFill>
              </a:ln>
              <a:effectLst/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GERMANY!$D$29:$AK$29</c15:sqref>
                  </c15:fullRef>
                </c:ext>
              </c:extLst>
              <c:f>GERMANY!$D$29:$AH$29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GERMANY!$D$30:$AK$30</c15:sqref>
                  </c15:fullRef>
                </c:ext>
              </c:extLst>
              <c:f>GERMANY!$D$30:$AH$30</c:f>
              <c:numCache>
                <c:formatCode>General</c:formatCode>
                <c:ptCount val="31"/>
                <c:pt idx="0">
                  <c:v>150.09926717521171</c:v>
                </c:pt>
                <c:pt idx="1">
                  <c:v>138.38235301158736</c:v>
                </c:pt>
                <c:pt idx="2">
                  <c:v>130.67231566778403</c:v>
                </c:pt>
                <c:pt idx="3">
                  <c:v>125.37289183842215</c:v>
                </c:pt>
                <c:pt idx="4">
                  <c:v>118.65554794409998</c:v>
                </c:pt>
                <c:pt idx="5">
                  <c:v>115.59448150893702</c:v>
                </c:pt>
                <c:pt idx="6">
                  <c:v>111.27201320445991</c:v>
                </c:pt>
                <c:pt idx="7">
                  <c:v>107.3869880010142</c:v>
                </c:pt>
                <c:pt idx="8">
                  <c:v>105.90469017105649</c:v>
                </c:pt>
                <c:pt idx="9">
                  <c:v>104.12237535882393</c:v>
                </c:pt>
                <c:pt idx="10">
                  <c:v>100.09627014458688</c:v>
                </c:pt>
                <c:pt idx="11">
                  <c:v>97.140724327320115</c:v>
                </c:pt>
                <c:pt idx="12">
                  <c:v>93.888449982964886</c:v>
                </c:pt>
                <c:pt idx="13">
                  <c:v>91.460502014233469</c:v>
                </c:pt>
                <c:pt idx="14">
                  <c:v>89.009935288622714</c:v>
                </c:pt>
                <c:pt idx="15">
                  <c:v>86.376079034529837</c:v>
                </c:pt>
                <c:pt idx="16">
                  <c:v>86.896088840749087</c:v>
                </c:pt>
                <c:pt idx="17">
                  <c:v>84.220948228224231</c:v>
                </c:pt>
                <c:pt idx="18">
                  <c:v>80.910436707282088</c:v>
                </c:pt>
                <c:pt idx="19">
                  <c:v>75.858867945483681</c:v>
                </c:pt>
                <c:pt idx="20">
                  <c:v>76.532119403402916</c:v>
                </c:pt>
                <c:pt idx="21">
                  <c:v>75.183651291752824</c:v>
                </c:pt>
                <c:pt idx="22">
                  <c:v>74.754616361627427</c:v>
                </c:pt>
                <c:pt idx="23">
                  <c:v>74.755155279071602</c:v>
                </c:pt>
                <c:pt idx="24">
                  <c:v>72.372887181089425</c:v>
                </c:pt>
                <c:pt idx="25">
                  <c:v>71.178949199692724</c:v>
                </c:pt>
                <c:pt idx="26">
                  <c:v>69.730208033177249</c:v>
                </c:pt>
                <c:pt idx="27">
                  <c:v>67.072333054443604</c:v>
                </c:pt>
                <c:pt idx="28">
                  <c:v>62.623688400509927</c:v>
                </c:pt>
                <c:pt idx="29">
                  <c:v>58.699762886587131</c:v>
                </c:pt>
                <c:pt idx="30">
                  <c:v>51.839008285286916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v>Oxidised N</c:v>
                </c15:tx>
              </c15:filteredSeriesTitle>
            </c:ext>
            <c:ext xmlns:c16="http://schemas.microsoft.com/office/drawing/2014/chart" uri="{C3380CC4-5D6E-409C-BE32-E72D297353CC}">
              <c16:uniqueId val="{00000000-0786-4ABC-B618-B2122ECB7AC6}"/>
            </c:ext>
          </c:extLst>
        </c:ser>
        <c:ser>
          <c:idx val="1"/>
          <c:order val="1"/>
          <c:spPr>
            <a:ln w="38100" cap="rnd">
              <a:solidFill>
                <a:srgbClr val="FF000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bg1">
                  <a:lumMod val="75000"/>
                </a:schemeClr>
              </a:solidFill>
              <a:ln w="9525">
                <a:solidFill>
                  <a:schemeClr val="tx1"/>
                </a:solidFill>
              </a:ln>
              <a:effectLst/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GERMANY!$D$29:$AK$29</c15:sqref>
                  </c15:fullRef>
                </c:ext>
              </c:extLst>
              <c:f>GERMANY!$D$29:$AH$29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GERMANY!$D$31:$AK$31</c15:sqref>
                  </c15:fullRef>
                </c:ext>
              </c:extLst>
              <c:f>GERMANY!$D$31:$AH$31</c:f>
              <c:numCache>
                <c:formatCode>General</c:formatCode>
                <c:ptCount val="31"/>
                <c:pt idx="0">
                  <c:v>115.79755440653977</c:v>
                </c:pt>
                <c:pt idx="1">
                  <c:v>103.42457876015918</c:v>
                </c:pt>
                <c:pt idx="2">
                  <c:v>103.14078166562831</c:v>
                </c:pt>
                <c:pt idx="3">
                  <c:v>102.04770216079427</c:v>
                </c:pt>
                <c:pt idx="4">
                  <c:v>98.815878960657457</c:v>
                </c:pt>
                <c:pt idx="5">
                  <c:v>98.882313410679814</c:v>
                </c:pt>
                <c:pt idx="6">
                  <c:v>100.39553222342501</c:v>
                </c:pt>
                <c:pt idx="7">
                  <c:v>99.225215814229784</c:v>
                </c:pt>
                <c:pt idx="8">
                  <c:v>100.54536190859908</c:v>
                </c:pt>
                <c:pt idx="9">
                  <c:v>100.18634786852095</c:v>
                </c:pt>
                <c:pt idx="10">
                  <c:v>100.66030569977198</c:v>
                </c:pt>
                <c:pt idx="11">
                  <c:v>101.30408196433325</c:v>
                </c:pt>
                <c:pt idx="12">
                  <c:v>99.249586022740658</c:v>
                </c:pt>
                <c:pt idx="13">
                  <c:v>98.829100721804295</c:v>
                </c:pt>
                <c:pt idx="14">
                  <c:v>96.086357947309807</c:v>
                </c:pt>
                <c:pt idx="15">
                  <c:v>97.250159777699864</c:v>
                </c:pt>
                <c:pt idx="16">
                  <c:v>96.403629391363765</c:v>
                </c:pt>
                <c:pt idx="17">
                  <c:v>97.689417368957194</c:v>
                </c:pt>
                <c:pt idx="18">
                  <c:v>98.148110616135668</c:v>
                </c:pt>
                <c:pt idx="19">
                  <c:v>98.710160322597304</c:v>
                </c:pt>
                <c:pt idx="20">
                  <c:v>99.071528398732795</c:v>
                </c:pt>
                <c:pt idx="21">
                  <c:v>99.655128933314501</c:v>
                </c:pt>
                <c:pt idx="22">
                  <c:v>100.70820190219686</c:v>
                </c:pt>
                <c:pt idx="23">
                  <c:v>101.86936649112856</c:v>
                </c:pt>
                <c:pt idx="24">
                  <c:v>103.25215888110853</c:v>
                </c:pt>
                <c:pt idx="25">
                  <c:v>102.99225144563705</c:v>
                </c:pt>
                <c:pt idx="26">
                  <c:v>102.3880052147495</c:v>
                </c:pt>
                <c:pt idx="27">
                  <c:v>99.93829020237412</c:v>
                </c:pt>
                <c:pt idx="28">
                  <c:v>95.760241397472925</c:v>
                </c:pt>
                <c:pt idx="29">
                  <c:v>92.713844047401437</c:v>
                </c:pt>
                <c:pt idx="30">
                  <c:v>86.630151118013615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v>Reduced N</c:v>
                </c15:tx>
              </c15:filteredSeriesTitle>
            </c:ext>
            <c:ext xmlns:c16="http://schemas.microsoft.com/office/drawing/2014/chart" uri="{C3380CC4-5D6E-409C-BE32-E72D297353CC}">
              <c16:uniqueId val="{00000001-0786-4ABC-B618-B2122ECB7AC6}"/>
            </c:ext>
          </c:extLst>
        </c:ser>
        <c:ser>
          <c:idx val="2"/>
          <c:order val="2"/>
          <c:spPr>
            <a:ln w="381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GERMANY!$D$29:$AK$29</c15:sqref>
                  </c15:fullRef>
                </c:ext>
              </c:extLst>
              <c:f>GERMANY!$D$29:$AH$29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GERMANY!$D$32:$AK$32</c15:sqref>
                  </c15:fullRef>
                </c:ext>
              </c:extLst>
              <c:f>GERMANY!$D$32:$AH$32</c:f>
              <c:numCache>
                <c:formatCode>General</c:formatCode>
                <c:ptCount val="31"/>
                <c:pt idx="0">
                  <c:v>133.96205060134218</c:v>
                </c:pt>
                <c:pt idx="1">
                  <c:v>121.9364927759739</c:v>
                </c:pt>
                <c:pt idx="2">
                  <c:v>117.72012491859769</c:v>
                </c:pt>
                <c:pt idx="3">
                  <c:v>114.39957280934323</c:v>
                </c:pt>
                <c:pt idx="4">
                  <c:v>109.32198966673909</c:v>
                </c:pt>
                <c:pt idx="5">
                  <c:v>107.73225381671526</c:v>
                </c:pt>
                <c:pt idx="6">
                  <c:v>106.15518039974837</c:v>
                </c:pt>
                <c:pt idx="7">
                  <c:v>103.54728803346578</c:v>
                </c:pt>
                <c:pt idx="8">
                  <c:v>103.38339797072291</c:v>
                </c:pt>
                <c:pt idx="9">
                  <c:v>102.27067400268248</c:v>
                </c:pt>
                <c:pt idx="10">
                  <c:v>100.36162027362469</c:v>
                </c:pt>
                <c:pt idx="11">
                  <c:v>99.099372990611229</c:v>
                </c:pt>
                <c:pt idx="12">
                  <c:v>96.410592650862583</c:v>
                </c:pt>
                <c:pt idx="13">
                  <c:v>94.927054078030281</c:v>
                </c:pt>
                <c:pt idx="14">
                  <c:v>92.339033336337849</c:v>
                </c:pt>
                <c:pt idx="15">
                  <c:v>91.491782649031094</c:v>
                </c:pt>
                <c:pt idx="16">
                  <c:v>91.36890458568881</c:v>
                </c:pt>
                <c:pt idx="17">
                  <c:v>90.557180034147009</c:v>
                </c:pt>
                <c:pt idx="18">
                  <c:v>89.019888237380698</c:v>
                </c:pt>
                <c:pt idx="19">
                  <c:v>86.609242323846644</c:v>
                </c:pt>
                <c:pt idx="20">
                  <c:v>87.135768464823926</c:v>
                </c:pt>
                <c:pt idx="21">
                  <c:v>86.696240684815251</c:v>
                </c:pt>
                <c:pt idx="22">
                  <c:v>86.964462370224652</c:v>
                </c:pt>
                <c:pt idx="23">
                  <c:v>87.51101681605644</c:v>
                </c:pt>
                <c:pt idx="24">
                  <c:v>86.900018768573162</c:v>
                </c:pt>
                <c:pt idx="25">
                  <c:v>86.145494798594896</c:v>
                </c:pt>
                <c:pt idx="26">
                  <c:v>85.094045678796405</c:v>
                </c:pt>
                <c:pt idx="27">
                  <c:v>82.534099409389498</c:v>
                </c:pt>
                <c:pt idx="28">
                  <c:v>78.212756381741258</c:v>
                </c:pt>
                <c:pt idx="29">
                  <c:v>74.701663373449833</c:v>
                </c:pt>
                <c:pt idx="30">
                  <c:v>68.206476887522427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v>Total N</c:v>
                </c15:tx>
              </c15:filteredSeriesTitle>
            </c:ext>
            <c:ext xmlns:c16="http://schemas.microsoft.com/office/drawing/2014/chart" uri="{C3380CC4-5D6E-409C-BE32-E72D297353CC}">
              <c16:uniqueId val="{00000002-0786-4ABC-B618-B2122ECB7A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774272"/>
        <c:axId val="102680256"/>
      </c:lineChart>
      <c:catAx>
        <c:axId val="102774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2700000" spcFirstLastPara="1" vertOverflow="ellipsis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0268025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02680256"/>
        <c:scaling>
          <c:orientation val="minMax"/>
          <c:max val="16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minorGridlines>
          <c:spPr>
            <a:ln w="9525" cap="flat" cmpd="sng" algn="ctr">
              <a:noFill/>
              <a:prstDash val="dash"/>
              <a:round/>
            </a:ln>
            <a:effectLst/>
          </c:spPr>
        </c:minorGridlines>
        <c:numFmt formatCode="0" sourceLinked="0"/>
        <c:majorTickMark val="none"/>
        <c:minorTickMark val="none"/>
        <c:tickLblPos val="nextTo"/>
        <c:spPr>
          <a:noFill/>
          <a:ln>
            <a:solidFill>
              <a:schemeClr val="tx1">
                <a:alpha val="96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02774272"/>
        <c:crosses val="autoZero"/>
        <c:crossBetween val="midCat"/>
      </c:valAx>
      <c:spPr>
        <a:solidFill>
          <a:schemeClr val="bg1">
            <a:lumMod val="95000"/>
          </a:schemeClr>
        </a:solidFill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5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b-NO"/>
              <a:t>GERMANY</a:t>
            </a:r>
            <a:endParaRPr lang="en-US"/>
          </a:p>
        </c:rich>
      </c:tx>
      <c:layout>
        <c:manualLayout>
          <c:xMode val="edge"/>
          <c:yMode val="edge"/>
          <c:x val="0.37815966754155733"/>
          <c:y val="1.7118402282453638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>
        <c:manualLayout>
          <c:layoutTarget val="inner"/>
          <c:xMode val="edge"/>
          <c:yMode val="edge"/>
          <c:x val="8.9272199627622506E-2"/>
          <c:y val="0.17118392614716263"/>
          <c:w val="0.87753018372703417"/>
          <c:h val="0.64120727419771517"/>
        </c:manualLayout>
      </c:layout>
      <c:lineChart>
        <c:grouping val="standard"/>
        <c:varyColors val="0"/>
        <c:ser>
          <c:idx val="0"/>
          <c:order val="0"/>
          <c:tx>
            <c:v>Oxidized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9525" cap="rnd">
                <a:solidFill>
                  <a:schemeClr val="accent1"/>
                </a:solidFill>
              </a:ln>
              <a:effectLst/>
            </c:spPr>
            <c:trendlineType val="linear"/>
            <c:dispRSqr val="0"/>
            <c:dispEq val="0"/>
          </c:trendline>
          <c:trendline>
            <c:spPr>
              <a:ln w="9525" cap="rnd">
                <a:solidFill>
                  <a:schemeClr val="accent1"/>
                </a:solidFill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nb-NO"/>
                </a:p>
              </c:txPr>
            </c:trendlineLbl>
          </c:trendline>
          <c:cat>
            <c:numRef>
              <c:extLst>
                <c:ext xmlns:c15="http://schemas.microsoft.com/office/drawing/2012/chart" uri="{02D57815-91ED-43cb-92C2-25804820EDAC}">
                  <c15:fullRef>
                    <c15:sqref>GERMANY!$D$3:$AK$3</c15:sqref>
                  </c15:fullRef>
                </c:ext>
              </c:extLst>
              <c:f>GERMANY!$D$3:$AH$3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GERMANY!$D$7:$AK$7</c15:sqref>
                  </c15:fullRef>
                </c:ext>
              </c:extLst>
              <c:f>GERMANY!$D$7:$AH$7</c:f>
              <c:numCache>
                <c:formatCode>General</c:formatCode>
                <c:ptCount val="31"/>
                <c:pt idx="0">
                  <c:v>862.92750599999999</c:v>
                </c:pt>
                <c:pt idx="1">
                  <c:v>795.56643417391308</c:v>
                </c:pt>
                <c:pt idx="2">
                  <c:v>751.2410792173913</c:v>
                </c:pt>
                <c:pt idx="3">
                  <c:v>720.77445086956516</c:v>
                </c:pt>
                <c:pt idx="4">
                  <c:v>682.15613565217393</c:v>
                </c:pt>
                <c:pt idx="5">
                  <c:v>664.55792565217394</c:v>
                </c:pt>
                <c:pt idx="6">
                  <c:v>639.70785899999998</c:v>
                </c:pt>
                <c:pt idx="7">
                  <c:v>617.37267260869555</c:v>
                </c:pt>
                <c:pt idx="8">
                  <c:v>608.85087504347825</c:v>
                </c:pt>
                <c:pt idx="9">
                  <c:v>598.60426621739134</c:v>
                </c:pt>
                <c:pt idx="10">
                  <c:v>575.45800443478265</c:v>
                </c:pt>
                <c:pt idx="11">
                  <c:v>558.46643726086961</c:v>
                </c:pt>
                <c:pt idx="12">
                  <c:v>539.76896430434783</c:v>
                </c:pt>
                <c:pt idx="13">
                  <c:v>525.8105811304348</c:v>
                </c:pt>
                <c:pt idx="14">
                  <c:v>511.72216169565218</c:v>
                </c:pt>
                <c:pt idx="15">
                  <c:v>496.58000243478267</c:v>
                </c:pt>
                <c:pt idx="16">
                  <c:v>499.56956243478254</c:v>
                </c:pt>
                <c:pt idx="17">
                  <c:v>484.19005752173911</c:v>
                </c:pt>
                <c:pt idx="18">
                  <c:v>465.15777639130431</c:v>
                </c:pt>
                <c:pt idx="19">
                  <c:v>436.11607808695652</c:v>
                </c:pt>
                <c:pt idx="20">
                  <c:v>439.98663130434784</c:v>
                </c:pt>
                <c:pt idx="21">
                  <c:v>432.23422686956519</c:v>
                </c:pt>
                <c:pt idx="22">
                  <c:v>429.76768556521745</c:v>
                </c:pt>
                <c:pt idx="23">
                  <c:v>429.77078382608693</c:v>
                </c:pt>
                <c:pt idx="24">
                  <c:v>416.0750163043478</c:v>
                </c:pt>
                <c:pt idx="25">
                  <c:v>409.21101260869563</c:v>
                </c:pt>
                <c:pt idx="26">
                  <c:v>400.88213382608694</c:v>
                </c:pt>
                <c:pt idx="27">
                  <c:v>385.60188982608696</c:v>
                </c:pt>
                <c:pt idx="28">
                  <c:v>360.02642960869565</c:v>
                </c:pt>
                <c:pt idx="29">
                  <c:v>337.46760356521742</c:v>
                </c:pt>
                <c:pt idx="30">
                  <c:v>298.0248136782609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5-44B8-8560-70931E4389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1961216"/>
        <c:axId val="100416256"/>
      </c:lineChart>
      <c:catAx>
        <c:axId val="101961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  <a:headEnd type="none" w="sm" len="sm"/>
            <a:tailEnd type="none" w="sm" len="sm"/>
          </a:ln>
          <a:effectLst/>
        </c:spPr>
        <c:txPr>
          <a:bodyPr rot="2700000" spcFirstLastPara="1" vertOverflow="ellipsis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00416256"/>
        <c:crosses val="autoZero"/>
        <c:auto val="0"/>
        <c:lblAlgn val="ctr"/>
        <c:lblOffset val="100"/>
        <c:noMultiLvlLbl val="0"/>
      </c:catAx>
      <c:valAx>
        <c:axId val="100416256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0">
                    <a:schemeClr val="tx1">
                      <a:lumMod val="5000"/>
                      <a:lumOff val="95000"/>
                    </a:schemeClr>
                  </a:gs>
                  <a:gs pos="100000">
                    <a:schemeClr val="tx1">
                      <a:lumMod val="15000"/>
                      <a:lumOff val="8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019612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b-NO" sz="1800" b="1"/>
              <a:t>BELGIUM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>
        <c:manualLayout>
          <c:layoutTarget val="inner"/>
          <c:xMode val="edge"/>
          <c:yMode val="edge"/>
          <c:x val="9.1914214670534608E-2"/>
          <c:y val="0.18218804492629614"/>
          <c:w val="0.87753018372703417"/>
          <c:h val="0.64120727419771517"/>
        </c:manualLayout>
      </c:layout>
      <c:lineChart>
        <c:grouping val="standard"/>
        <c:varyColors val="0"/>
        <c:ser>
          <c:idx val="0"/>
          <c:order val="0"/>
          <c:spPr>
            <a:ln w="38100" cap="rnd">
              <a:solidFill>
                <a:schemeClr val="accent1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bg1">
                  <a:lumMod val="75000"/>
                </a:schemeClr>
              </a:solidFill>
              <a:ln w="9525">
                <a:solidFill>
                  <a:schemeClr val="tx1"/>
                </a:solidFill>
              </a:ln>
              <a:effectLst/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BELGIUM!$D$29:$AK$29</c15:sqref>
                  </c15:fullRef>
                </c:ext>
              </c:extLst>
              <c:f>BELGIUM!$D$29:$AH$29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BELGIUM!$D$30:$AK$30</c15:sqref>
                  </c15:fullRef>
                </c:ext>
              </c:extLst>
              <c:f>BELGIUM!$D$30:$AH$30</c:f>
              <c:numCache>
                <c:formatCode>General</c:formatCode>
                <c:ptCount val="31"/>
                <c:pt idx="0">
                  <c:v>118.6396415940584</c:v>
                </c:pt>
                <c:pt idx="1">
                  <c:v>118.45529655974306</c:v>
                </c:pt>
                <c:pt idx="2">
                  <c:v>118.88198466986481</c:v>
                </c:pt>
                <c:pt idx="3">
                  <c:v>117.50254167904322</c:v>
                </c:pt>
                <c:pt idx="4">
                  <c:v>117.09743064060218</c:v>
                </c:pt>
                <c:pt idx="5">
                  <c:v>115.43153178923835</c:v>
                </c:pt>
                <c:pt idx="6">
                  <c:v>111.37398693573037</c:v>
                </c:pt>
                <c:pt idx="7">
                  <c:v>107.38051748214532</c:v>
                </c:pt>
                <c:pt idx="8">
                  <c:v>107.80782599353799</c:v>
                </c:pt>
                <c:pt idx="9">
                  <c:v>100.24415606375096</c:v>
                </c:pt>
                <c:pt idx="10">
                  <c:v>100.64680823711693</c:v>
                </c:pt>
                <c:pt idx="11">
                  <c:v>97.185842602838534</c:v>
                </c:pt>
                <c:pt idx="12">
                  <c:v>94.030186427247614</c:v>
                </c:pt>
                <c:pt idx="13">
                  <c:v>92.704663193362563</c:v>
                </c:pt>
                <c:pt idx="14">
                  <c:v>95.534558567150128</c:v>
                </c:pt>
                <c:pt idx="15">
                  <c:v>91.433969821469304</c:v>
                </c:pt>
                <c:pt idx="16">
                  <c:v>86.912745621327232</c:v>
                </c:pt>
                <c:pt idx="17">
                  <c:v>84.06973360868372</c:v>
                </c:pt>
                <c:pt idx="18">
                  <c:v>76.535815517301188</c:v>
                </c:pt>
                <c:pt idx="19">
                  <c:v>67.977850683472909</c:v>
                </c:pt>
                <c:pt idx="20">
                  <c:v>68.390074718099683</c:v>
                </c:pt>
                <c:pt idx="21">
                  <c:v>63.568227463808519</c:v>
                </c:pt>
                <c:pt idx="22">
                  <c:v>60.374116363431575</c:v>
                </c:pt>
                <c:pt idx="23">
                  <c:v>57.818924724005335</c:v>
                </c:pt>
                <c:pt idx="24">
                  <c:v>54.994087333787327</c:v>
                </c:pt>
                <c:pt idx="25">
                  <c:v>55.111445882563324</c:v>
                </c:pt>
                <c:pt idx="26">
                  <c:v>51.904726807320991</c:v>
                </c:pt>
                <c:pt idx="27">
                  <c:v>48.840099306826538</c:v>
                </c:pt>
                <c:pt idx="28">
                  <c:v>46.993859401111457</c:v>
                </c:pt>
                <c:pt idx="29">
                  <c:v>43.61906990354268</c:v>
                </c:pt>
                <c:pt idx="30">
                  <c:v>37.79119263898648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v>Oxidised N</c:v>
                </c15:tx>
              </c15:filteredSeriesTitle>
            </c:ext>
            <c:ext xmlns:c16="http://schemas.microsoft.com/office/drawing/2014/chart" uri="{C3380CC4-5D6E-409C-BE32-E72D297353CC}">
              <c16:uniqueId val="{00000000-1A21-4347-B0D4-28005C3AF664}"/>
            </c:ext>
          </c:extLst>
        </c:ser>
        <c:ser>
          <c:idx val="1"/>
          <c:order val="1"/>
          <c:spPr>
            <a:ln w="38100" cap="rnd">
              <a:solidFill>
                <a:srgbClr val="FF000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bg1">
                  <a:lumMod val="75000"/>
                </a:schemeClr>
              </a:solidFill>
              <a:ln w="9525">
                <a:solidFill>
                  <a:schemeClr val="tx1"/>
                </a:solidFill>
              </a:ln>
              <a:effectLst/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BELGIUM!$D$29:$AK$29</c15:sqref>
                  </c15:fullRef>
                </c:ext>
              </c:extLst>
              <c:f>BELGIUM!$D$29:$AH$29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BELGIUM!$D$31:$AK$31</c15:sqref>
                  </c15:fullRef>
                </c:ext>
              </c:extLst>
              <c:f>BELGIUM!$D$31:$AH$31</c:f>
              <c:numCache>
                <c:formatCode>General</c:formatCode>
                <c:ptCount val="31"/>
                <c:pt idx="0">
                  <c:v>111.24570067043581</c:v>
                </c:pt>
                <c:pt idx="1">
                  <c:v>111.34714095713844</c:v>
                </c:pt>
                <c:pt idx="2">
                  <c:v>111.44858113837932</c:v>
                </c:pt>
                <c:pt idx="3">
                  <c:v>111.55002131962019</c:v>
                </c:pt>
                <c:pt idx="4">
                  <c:v>111.65146150086106</c:v>
                </c:pt>
                <c:pt idx="5">
                  <c:v>111.75290178756369</c:v>
                </c:pt>
                <c:pt idx="6">
                  <c:v>109.50696327316555</c:v>
                </c:pt>
                <c:pt idx="7">
                  <c:v>107.26102475876745</c:v>
                </c:pt>
                <c:pt idx="8">
                  <c:v>105.01508623382315</c:v>
                </c:pt>
                <c:pt idx="9">
                  <c:v>102.76914771942505</c:v>
                </c:pt>
                <c:pt idx="10">
                  <c:v>100.5232092155731</c:v>
                </c:pt>
                <c:pt idx="11">
                  <c:v>98.098677653403982</c:v>
                </c:pt>
                <c:pt idx="12">
                  <c:v>95.276826155970838</c:v>
                </c:pt>
                <c:pt idx="13">
                  <c:v>91.056028263036396</c:v>
                </c:pt>
                <c:pt idx="14">
                  <c:v>85.812703531032312</c:v>
                </c:pt>
                <c:pt idx="15">
                  <c:v>84.193172950536507</c:v>
                </c:pt>
                <c:pt idx="16">
                  <c:v>83.620711783451227</c:v>
                </c:pt>
                <c:pt idx="17">
                  <c:v>80.680959275593267</c:v>
                </c:pt>
                <c:pt idx="18">
                  <c:v>78.282427199716238</c:v>
                </c:pt>
                <c:pt idx="19">
                  <c:v>78.289623952015617</c:v>
                </c:pt>
                <c:pt idx="20">
                  <c:v>78.760048509454663</c:v>
                </c:pt>
                <c:pt idx="21">
                  <c:v>77.649483136489749</c:v>
                </c:pt>
                <c:pt idx="22">
                  <c:v>77.56622929692611</c:v>
                </c:pt>
                <c:pt idx="23">
                  <c:v>76.756973049473956</c:v>
                </c:pt>
                <c:pt idx="24">
                  <c:v>75.070849445723212</c:v>
                </c:pt>
                <c:pt idx="25">
                  <c:v>75.680154330542493</c:v>
                </c:pt>
                <c:pt idx="26">
                  <c:v>75.891419925471538</c:v>
                </c:pt>
                <c:pt idx="27">
                  <c:v>74.026433987906316</c:v>
                </c:pt>
                <c:pt idx="28">
                  <c:v>73.469266325484952</c:v>
                </c:pt>
                <c:pt idx="29">
                  <c:v>72.071370286871925</c:v>
                </c:pt>
                <c:pt idx="30">
                  <c:v>71.710077289147065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v>Reduced N</c:v>
                </c15:tx>
              </c15:filteredSeriesTitle>
            </c:ext>
            <c:ext xmlns:c16="http://schemas.microsoft.com/office/drawing/2014/chart" uri="{C3380CC4-5D6E-409C-BE32-E72D297353CC}">
              <c16:uniqueId val="{00000001-1A21-4347-B0D4-28005C3AF664}"/>
            </c:ext>
          </c:extLst>
        </c:ser>
        <c:ser>
          <c:idx val="2"/>
          <c:order val="2"/>
          <c:spPr>
            <a:ln w="38100" cap="rnd" cmpd="sng">
              <a:solidFill>
                <a:schemeClr val="tx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BELGIUM!$D$29:$AK$29</c15:sqref>
                  </c15:fullRef>
                </c:ext>
              </c:extLst>
              <c:f>BELGIUM!$D$29:$AH$29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BELGIUM!$D$32:$AK$32</c15:sqref>
                  </c15:fullRef>
                </c:ext>
              </c:extLst>
              <c:f>BELGIUM!$D$32:$AH$32</c:f>
              <c:numCache>
                <c:formatCode>General</c:formatCode>
                <c:ptCount val="31"/>
                <c:pt idx="0">
                  <c:v>115.54594871899053</c:v>
                </c:pt>
                <c:pt idx="1">
                  <c:v>115.48117889099143</c:v>
                </c:pt>
                <c:pt idx="2">
                  <c:v>115.77178027677992</c:v>
                </c:pt>
                <c:pt idx="3">
                  <c:v>115.01195242293903</c:v>
                </c:pt>
                <c:pt idx="4">
                  <c:v>114.81878707291703</c:v>
                </c:pt>
                <c:pt idx="5">
                  <c:v>113.89235916887935</c:v>
                </c:pt>
                <c:pt idx="6">
                  <c:v>110.59280706668298</c:v>
                </c:pt>
                <c:pt idx="7">
                  <c:v>107.3305206278622</c:v>
                </c:pt>
                <c:pt idx="8">
                  <c:v>106.63931799681527</c:v>
                </c:pt>
                <c:pt idx="9">
                  <c:v>101.300635791606</c:v>
                </c:pt>
                <c:pt idx="10">
                  <c:v>100.5950932699208</c:v>
                </c:pt>
                <c:pt idx="11">
                  <c:v>97.567781182172354</c:v>
                </c:pt>
                <c:pt idx="12">
                  <c:v>94.551791953497641</c:v>
                </c:pt>
                <c:pt idx="13">
                  <c:v>92.014859178125846</c:v>
                </c:pt>
                <c:pt idx="14">
                  <c:v>91.466845020563539</c:v>
                </c:pt>
                <c:pt idx="15">
                  <c:v>88.404353826316964</c:v>
                </c:pt>
                <c:pt idx="16">
                  <c:v>85.535328390932406</c:v>
                </c:pt>
                <c:pt idx="17">
                  <c:v>82.65183926549247</c:v>
                </c:pt>
                <c:pt idx="18">
                  <c:v>77.266613906578897</c:v>
                </c:pt>
                <c:pt idx="19">
                  <c:v>72.292391443230116</c:v>
                </c:pt>
                <c:pt idx="20">
                  <c:v>72.72896711179736</c:v>
                </c:pt>
                <c:pt idx="21">
                  <c:v>69.459954324569054</c:v>
                </c:pt>
                <c:pt idx="22">
                  <c:v>67.56745450869451</c:v>
                </c:pt>
                <c:pt idx="23">
                  <c:v>65.742778292406499</c:v>
                </c:pt>
                <c:pt idx="24">
                  <c:v>63.394389221741655</c:v>
                </c:pt>
                <c:pt idx="25">
                  <c:v>63.717582641319837</c:v>
                </c:pt>
                <c:pt idx="26">
                  <c:v>61.940979782913573</c:v>
                </c:pt>
                <c:pt idx="27">
                  <c:v>59.378293343918862</c:v>
                </c:pt>
                <c:pt idx="28">
                  <c:v>58.071413118747685</c:v>
                </c:pt>
                <c:pt idx="29">
                  <c:v>55.523774023368404</c:v>
                </c:pt>
                <c:pt idx="30">
                  <c:v>51.983165885242904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v>Total N</c:v>
                </c15:tx>
              </c15:filteredSeriesTitle>
            </c:ext>
            <c:ext xmlns:c16="http://schemas.microsoft.com/office/drawing/2014/chart" uri="{C3380CC4-5D6E-409C-BE32-E72D297353CC}">
              <c16:uniqueId val="{00000002-1A21-4347-B0D4-28005C3AF6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774272"/>
        <c:axId val="102680256"/>
      </c:lineChart>
      <c:catAx>
        <c:axId val="102774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2700000" spcFirstLastPara="1" vertOverflow="ellipsis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0268025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02680256"/>
        <c:scaling>
          <c:orientation val="minMax"/>
          <c:max val="16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minorGridlines>
          <c:spPr>
            <a:ln w="9525" cap="flat" cmpd="sng" algn="ctr">
              <a:noFill/>
              <a:prstDash val="dash"/>
              <a:round/>
            </a:ln>
            <a:effectLst/>
          </c:spPr>
        </c:minorGridlines>
        <c:numFmt formatCode="0" sourceLinked="0"/>
        <c:majorTickMark val="none"/>
        <c:minorTickMark val="none"/>
        <c:tickLblPos val="nextTo"/>
        <c:spPr>
          <a:noFill/>
          <a:ln>
            <a:solidFill>
              <a:schemeClr val="tx1">
                <a:alpha val="96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02774272"/>
        <c:crosses val="autoZero"/>
        <c:crossBetween val="midCat"/>
      </c:valAx>
      <c:spPr>
        <a:solidFill>
          <a:schemeClr val="bg1">
            <a:lumMod val="95000"/>
          </a:schemeClr>
        </a:solidFill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5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b-NO"/>
              <a:t>GERMANY</a:t>
            </a:r>
            <a:endParaRPr lang="en-US"/>
          </a:p>
        </c:rich>
      </c:tx>
      <c:layout>
        <c:manualLayout>
          <c:xMode val="edge"/>
          <c:yMode val="edge"/>
          <c:x val="0.37815966754155733"/>
          <c:y val="1.7118402282453638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>
        <c:manualLayout>
          <c:layoutTarget val="inner"/>
          <c:xMode val="edge"/>
          <c:yMode val="edge"/>
          <c:x val="8.9272199627622506E-2"/>
          <c:y val="0.17118392614716263"/>
          <c:w val="0.87753018372703417"/>
          <c:h val="0.64120727419771517"/>
        </c:manualLayout>
      </c:layout>
      <c:lineChart>
        <c:grouping val="standard"/>
        <c:varyColors val="0"/>
        <c:ser>
          <c:idx val="1"/>
          <c:order val="0"/>
          <c:tx>
            <c:v>Reduced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trendline>
            <c:spPr>
              <a:ln w="9525" cap="rnd">
                <a:solidFill>
                  <a:schemeClr val="accent2"/>
                </a:solidFill>
              </a:ln>
              <a:effectLst/>
            </c:spPr>
            <c:trendlineType val="linear"/>
            <c:dispRSqr val="0"/>
            <c:dispEq val="0"/>
          </c:trendline>
          <c:trendline>
            <c:spPr>
              <a:ln w="9525" cap="rnd">
                <a:solidFill>
                  <a:schemeClr val="accent2"/>
                </a:solidFill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nb-NO"/>
                </a:p>
              </c:txPr>
            </c:trendlineLbl>
          </c:trendline>
          <c:cat>
            <c:numRef>
              <c:extLst>
                <c:ext xmlns:c15="http://schemas.microsoft.com/office/drawing/2012/chart" uri="{02D57815-91ED-43cb-92C2-25804820EDAC}">
                  <c15:fullRef>
                    <c15:sqref>GERMANY!$D$3:$AK$3</c15:sqref>
                  </c15:fullRef>
                </c:ext>
              </c:extLst>
              <c:f>GERMANY!$D$3:$AH$3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GERMANY!$D$8:$AK$8</c15:sqref>
                  </c15:fullRef>
                </c:ext>
              </c:extLst>
              <c:f>GERMANY!$D$8:$AH$8</c:f>
              <c:numCache>
                <c:formatCode>General</c:formatCode>
                <c:ptCount val="31"/>
                <c:pt idx="0">
                  <c:v>591.4259806</c:v>
                </c:pt>
                <c:pt idx="1">
                  <c:v>528.23207903529419</c:v>
                </c:pt>
                <c:pt idx="2">
                  <c:v>526.78260995294124</c:v>
                </c:pt>
                <c:pt idx="3">
                  <c:v>521.19980104705883</c:v>
                </c:pt>
                <c:pt idx="4">
                  <c:v>504.69354394117642</c:v>
                </c:pt>
                <c:pt idx="5">
                  <c:v>505.03285214117653</c:v>
                </c:pt>
                <c:pt idx="6">
                  <c:v>512.76148617647061</c:v>
                </c:pt>
                <c:pt idx="7">
                  <c:v>506.78419647058826</c:v>
                </c:pt>
                <c:pt idx="8">
                  <c:v>513.52672831764698</c:v>
                </c:pt>
                <c:pt idx="9">
                  <c:v>511.6930951999999</c:v>
                </c:pt>
                <c:pt idx="10">
                  <c:v>514.11379377647052</c:v>
                </c:pt>
                <c:pt idx="11">
                  <c:v>517.40182529411766</c:v>
                </c:pt>
                <c:pt idx="12">
                  <c:v>506.90866520000003</c:v>
                </c:pt>
                <c:pt idx="13">
                  <c:v>504.76107294117645</c:v>
                </c:pt>
                <c:pt idx="14">
                  <c:v>490.75275175294109</c:v>
                </c:pt>
                <c:pt idx="15">
                  <c:v>496.69676881176468</c:v>
                </c:pt>
                <c:pt idx="16">
                  <c:v>492.37318817647053</c:v>
                </c:pt>
                <c:pt idx="17">
                  <c:v>498.94023891764709</c:v>
                </c:pt>
                <c:pt idx="18">
                  <c:v>501.28297495294112</c:v>
                </c:pt>
                <c:pt idx="19">
                  <c:v>504.15359515294114</c:v>
                </c:pt>
                <c:pt idx="20">
                  <c:v>505.99925130588235</c:v>
                </c:pt>
                <c:pt idx="21">
                  <c:v>508.97994049411767</c:v>
                </c:pt>
                <c:pt idx="22">
                  <c:v>514.35841948235293</c:v>
                </c:pt>
                <c:pt idx="23">
                  <c:v>520.28896705882357</c:v>
                </c:pt>
                <c:pt idx="24">
                  <c:v>527.35145943529403</c:v>
                </c:pt>
                <c:pt idx="25">
                  <c:v>526.02400471764702</c:v>
                </c:pt>
                <c:pt idx="26">
                  <c:v>522.93786942352949</c:v>
                </c:pt>
                <c:pt idx="27">
                  <c:v>510.42616215294112</c:v>
                </c:pt>
                <c:pt idx="28">
                  <c:v>489.08713971764701</c:v>
                </c:pt>
                <c:pt idx="29">
                  <c:v>473.52792908235295</c:v>
                </c:pt>
                <c:pt idx="30">
                  <c:v>442.45599431764703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B1-4711-B635-D3C408A665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1961216"/>
        <c:axId val="100416256"/>
      </c:lineChart>
      <c:catAx>
        <c:axId val="101961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  <a:headEnd type="none" w="sm" len="sm"/>
            <a:tailEnd type="none" w="sm" len="sm"/>
          </a:ln>
          <a:effectLst/>
        </c:spPr>
        <c:txPr>
          <a:bodyPr rot="2700000" spcFirstLastPara="1" vertOverflow="ellipsis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00416256"/>
        <c:crosses val="autoZero"/>
        <c:auto val="0"/>
        <c:lblAlgn val="ctr"/>
        <c:lblOffset val="100"/>
        <c:noMultiLvlLbl val="0"/>
      </c:catAx>
      <c:valAx>
        <c:axId val="100416256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0">
                    <a:schemeClr val="tx1">
                      <a:lumMod val="5000"/>
                      <a:lumOff val="95000"/>
                    </a:schemeClr>
                  </a:gs>
                  <a:gs pos="100000">
                    <a:schemeClr val="tx1">
                      <a:lumMod val="15000"/>
                      <a:lumOff val="8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019612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5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b-NO"/>
              <a:t>ICELAND</a:t>
            </a:r>
            <a:endParaRPr lang="en-US"/>
          </a:p>
        </c:rich>
      </c:tx>
      <c:layout>
        <c:manualLayout>
          <c:xMode val="edge"/>
          <c:yMode val="edge"/>
          <c:x val="0.37815966754155733"/>
          <c:y val="1.7118402282453638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>
        <c:manualLayout>
          <c:layoutTarget val="inner"/>
          <c:xMode val="edge"/>
          <c:yMode val="edge"/>
          <c:x val="8.9272199627622506E-2"/>
          <c:y val="0.17118392614716263"/>
          <c:w val="0.87753018372703417"/>
          <c:h val="0.64120727419771517"/>
        </c:manualLayout>
      </c:layout>
      <c:barChart>
        <c:barDir val="col"/>
        <c:grouping val="stacked"/>
        <c:varyColors val="0"/>
        <c:ser>
          <c:idx val="0"/>
          <c:order val="0"/>
          <c:tx>
            <c:v>Oxidized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ICELAND!$D$3:$AK$3</c15:sqref>
                  </c15:fullRef>
                </c:ext>
              </c:extLst>
              <c:f>ICELAND!$D$3:$AH$3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ICELAND!$D$7:$AK$7</c15:sqref>
                  </c15:fullRef>
                </c:ext>
              </c:extLst>
              <c:f>ICELAND!$D$7:$AH$7</c:f>
              <c:numCache>
                <c:formatCode>General</c:formatCode>
                <c:ptCount val="31"/>
                <c:pt idx="0">
                  <c:v>9.2310661769565208</c:v>
                </c:pt>
                <c:pt idx="1">
                  <c:v>8.797308900434782</c:v>
                </c:pt>
                <c:pt idx="2">
                  <c:v>9.4918841013043487</c:v>
                </c:pt>
                <c:pt idx="3">
                  <c:v>10.000767438260869</c:v>
                </c:pt>
                <c:pt idx="4">
                  <c:v>9.7847533608695638</c:v>
                </c:pt>
                <c:pt idx="5">
                  <c:v>10.296522450869565</c:v>
                </c:pt>
                <c:pt idx="6">
                  <c:v>10.473136300869566</c:v>
                </c:pt>
                <c:pt idx="7">
                  <c:v>10.407216387826088</c:v>
                </c:pt>
                <c:pt idx="8">
                  <c:v>10.05893645826087</c:v>
                </c:pt>
                <c:pt idx="9">
                  <c:v>10.055608442173911</c:v>
                </c:pt>
                <c:pt idx="10">
                  <c:v>9.8820883395652164</c:v>
                </c:pt>
                <c:pt idx="11">
                  <c:v>8.7903184752173917</c:v>
                </c:pt>
                <c:pt idx="12">
                  <c:v>9.4814433608695659</c:v>
                </c:pt>
                <c:pt idx="13">
                  <c:v>9.3076297543478255</c:v>
                </c:pt>
                <c:pt idx="14">
                  <c:v>9.5918240234782619</c:v>
                </c:pt>
                <c:pt idx="15">
                  <c:v>8.5211677965217394</c:v>
                </c:pt>
                <c:pt idx="16">
                  <c:v>8.3606756100000013</c:v>
                </c:pt>
                <c:pt idx="17">
                  <c:v>9.0366167013043484</c:v>
                </c:pt>
                <c:pt idx="18">
                  <c:v>8.3705713821739138</c:v>
                </c:pt>
                <c:pt idx="19">
                  <c:v>8.2856771991304345</c:v>
                </c:pt>
                <c:pt idx="20">
                  <c:v>7.8016861056521734</c:v>
                </c:pt>
                <c:pt idx="21">
                  <c:v>7.1082471752173912</c:v>
                </c:pt>
                <c:pt idx="22">
                  <c:v>7.0595683078260869</c:v>
                </c:pt>
                <c:pt idx="23">
                  <c:v>6.7837563165217389</c:v>
                </c:pt>
                <c:pt idx="24">
                  <c:v>6.6675538330434785</c:v>
                </c:pt>
                <c:pt idx="25">
                  <c:v>6.959638623913043</c:v>
                </c:pt>
                <c:pt idx="26">
                  <c:v>6.4432031117391304</c:v>
                </c:pt>
                <c:pt idx="27">
                  <c:v>6.5216537339130438</c:v>
                </c:pt>
                <c:pt idx="28">
                  <c:v>6.677828792173913</c:v>
                </c:pt>
                <c:pt idx="29">
                  <c:v>6.3103941691304337</c:v>
                </c:pt>
                <c:pt idx="30">
                  <c:v>5.8819432182608704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F4-4AF1-BEDE-367D293BA570}"/>
            </c:ext>
          </c:extLst>
        </c:ser>
        <c:ser>
          <c:idx val="1"/>
          <c:order val="1"/>
          <c:tx>
            <c:v>Reduced</c:v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ICELAND!$D$3:$AK$3</c15:sqref>
                  </c15:fullRef>
                </c:ext>
              </c:extLst>
              <c:f>ICELAND!$D$3:$AH$3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ICELAND!$D$8:$AK$8</c15:sqref>
                  </c15:fullRef>
                </c:ext>
              </c:extLst>
              <c:f>ICELAND!$D$8:$AH$8</c:f>
              <c:numCache>
                <c:formatCode>General</c:formatCode>
                <c:ptCount val="31"/>
                <c:pt idx="0">
                  <c:v>4.0432416285882358</c:v>
                </c:pt>
                <c:pt idx="1">
                  <c:v>3.9423598438823535</c:v>
                </c:pt>
                <c:pt idx="2">
                  <c:v>3.7726096363529411</c:v>
                </c:pt>
                <c:pt idx="3">
                  <c:v>3.787882426588236</c:v>
                </c:pt>
                <c:pt idx="4">
                  <c:v>3.7846747515294119</c:v>
                </c:pt>
                <c:pt idx="5">
                  <c:v>3.6990830758823527</c:v>
                </c:pt>
                <c:pt idx="6">
                  <c:v>3.7679302664705876</c:v>
                </c:pt>
                <c:pt idx="7">
                  <c:v>3.7396247420000002</c:v>
                </c:pt>
                <c:pt idx="8">
                  <c:v>3.832386221176471</c:v>
                </c:pt>
                <c:pt idx="9">
                  <c:v>3.8553697774117648</c:v>
                </c:pt>
                <c:pt idx="10">
                  <c:v>3.8065003801176469</c:v>
                </c:pt>
                <c:pt idx="11">
                  <c:v>3.7918363354117646</c:v>
                </c:pt>
                <c:pt idx="12">
                  <c:v>3.7106741205882354</c:v>
                </c:pt>
                <c:pt idx="13">
                  <c:v>3.6756602029411769</c:v>
                </c:pt>
                <c:pt idx="14">
                  <c:v>3.6377018547058828</c:v>
                </c:pt>
                <c:pt idx="15">
                  <c:v>3.6883830932941173</c:v>
                </c:pt>
                <c:pt idx="16">
                  <c:v>3.7979752184705879</c:v>
                </c:pt>
                <c:pt idx="17">
                  <c:v>3.9020716831764712</c:v>
                </c:pt>
                <c:pt idx="18">
                  <c:v>3.8873991915294122</c:v>
                </c:pt>
                <c:pt idx="19">
                  <c:v>3.885551517647059</c:v>
                </c:pt>
                <c:pt idx="20">
                  <c:v>3.7795375972941181</c:v>
                </c:pt>
                <c:pt idx="21">
                  <c:v>3.8278811414117646</c:v>
                </c:pt>
                <c:pt idx="22">
                  <c:v>3.7326354141176474</c:v>
                </c:pt>
                <c:pt idx="23">
                  <c:v>3.6339109198823532</c:v>
                </c:pt>
                <c:pt idx="24">
                  <c:v>3.8943470201176469</c:v>
                </c:pt>
                <c:pt idx="25">
                  <c:v>3.9127163616470586</c:v>
                </c:pt>
                <c:pt idx="26">
                  <c:v>3.9526164588235293</c:v>
                </c:pt>
                <c:pt idx="27">
                  <c:v>3.9158288070588232</c:v>
                </c:pt>
                <c:pt idx="28">
                  <c:v>3.7744303165882354</c:v>
                </c:pt>
                <c:pt idx="29">
                  <c:v>3.695444585411765</c:v>
                </c:pt>
                <c:pt idx="30">
                  <c:v>3.6297530030588234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CF4-4AF1-BEDE-367D293BA5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01961216"/>
        <c:axId val="100416256"/>
      </c:barChart>
      <c:catAx>
        <c:axId val="101961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  <a:headEnd type="none" w="sm" len="sm"/>
            <a:tailEnd type="none" w="sm" len="sm"/>
          </a:ln>
          <a:effectLst/>
        </c:spPr>
        <c:txPr>
          <a:bodyPr rot="2700000" spcFirstLastPara="1" vertOverflow="ellipsis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0041625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00416256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0">
                    <a:schemeClr val="tx1">
                      <a:lumMod val="5000"/>
                      <a:lumOff val="95000"/>
                    </a:schemeClr>
                  </a:gs>
                  <a:gs pos="100000">
                    <a:schemeClr val="tx1">
                      <a:lumMod val="15000"/>
                      <a:lumOff val="8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019612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b-NO" sz="1800" b="1" baseline="0"/>
              <a:t>ICELAND</a:t>
            </a:r>
            <a:endParaRPr lang="pl-PL" sz="1800" b="1" baseline="0"/>
          </a:p>
        </c:rich>
      </c:tx>
      <c:layout>
        <c:manualLayout>
          <c:xMode val="edge"/>
          <c:yMode val="edge"/>
          <c:x val="0.41922251922000864"/>
          <c:y val="4.2466992006227361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>
        <c:manualLayout>
          <c:layoutTarget val="inner"/>
          <c:xMode val="edge"/>
          <c:yMode val="edge"/>
          <c:x val="9.1914214670534608E-2"/>
          <c:y val="0.18218804492629614"/>
          <c:w val="0.87753018372703417"/>
          <c:h val="0.64120727419771517"/>
        </c:manualLayout>
      </c:layout>
      <c:lineChart>
        <c:grouping val="standard"/>
        <c:varyColors val="0"/>
        <c:ser>
          <c:idx val="0"/>
          <c:order val="0"/>
          <c:spPr>
            <a:ln w="38100" cap="rnd">
              <a:solidFill>
                <a:schemeClr val="accent1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bg1">
                  <a:lumMod val="75000"/>
                </a:schemeClr>
              </a:solidFill>
              <a:ln w="9525">
                <a:solidFill>
                  <a:schemeClr val="tx1"/>
                </a:solidFill>
              </a:ln>
              <a:effectLst/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ICELAND!$D$29:$AK$29</c15:sqref>
                  </c15:fullRef>
                </c:ext>
              </c:extLst>
              <c:f>ICELAND!$D$29:$AH$29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ICELAND!$D$30:$AK$30</c15:sqref>
                  </c15:fullRef>
                </c:ext>
              </c:extLst>
              <c:f>ICELAND!$D$30:$AH$30</c:f>
              <c:numCache>
                <c:formatCode>General</c:formatCode>
                <c:ptCount val="31"/>
                <c:pt idx="0">
                  <c:v>95.04910633966486</c:v>
                </c:pt>
                <c:pt idx="1">
                  <c:v>90.582857185841632</c:v>
                </c:pt>
                <c:pt idx="2">
                  <c:v>97.734658598894853</c:v>
                </c:pt>
                <c:pt idx="3">
                  <c:v>102.97445489995563</c:v>
                </c:pt>
                <c:pt idx="4">
                  <c:v>100.75023240829107</c:v>
                </c:pt>
                <c:pt idx="5">
                  <c:v>106.01974231367896</c:v>
                </c:pt>
                <c:pt idx="6">
                  <c:v>107.83827424573388</c:v>
                </c:pt>
                <c:pt idx="7">
                  <c:v>107.15951962469002</c:v>
                </c:pt>
                <c:pt idx="8">
                  <c:v>103.57340124717778</c:v>
                </c:pt>
                <c:pt idx="9">
                  <c:v>103.53913381274653</c:v>
                </c:pt>
                <c:pt idx="10">
                  <c:v>101.75245713111958</c:v>
                </c:pt>
                <c:pt idx="11">
                  <c:v>90.51087918708069</c:v>
                </c:pt>
                <c:pt idx="12">
                  <c:v>97.627153893714905</c:v>
                </c:pt>
                <c:pt idx="13">
                  <c:v>95.837455103470447</c:v>
                </c:pt>
                <c:pt idx="14">
                  <c:v>98.763705526756667</c:v>
                </c:pt>
                <c:pt idx="15">
                  <c:v>87.739527428754272</c:v>
                </c:pt>
                <c:pt idx="16">
                  <c:v>86.086994708160177</c:v>
                </c:pt>
                <c:pt idx="17">
                  <c:v>93.046927118472325</c:v>
                </c:pt>
                <c:pt idx="18">
                  <c:v>86.188888063016549</c:v>
                </c:pt>
                <c:pt idx="19">
                  <c:v>85.314761924492984</c:v>
                </c:pt>
                <c:pt idx="20">
                  <c:v>80.331272473804944</c:v>
                </c:pt>
                <c:pt idx="21">
                  <c:v>73.191170845729545</c:v>
                </c:pt>
                <c:pt idx="22">
                  <c:v>72.689941328523759</c:v>
                </c:pt>
                <c:pt idx="23">
                  <c:v>69.850000330518156</c:v>
                </c:pt>
                <c:pt idx="24">
                  <c:v>68.653503414849865</c:v>
                </c:pt>
                <c:pt idx="25">
                  <c:v>71.660999820504856</c:v>
                </c:pt>
                <c:pt idx="26">
                  <c:v>66.343441374576628</c:v>
                </c:pt>
                <c:pt idx="27">
                  <c:v>67.151220388016611</c:v>
                </c:pt>
                <c:pt idx="28">
                  <c:v>68.759301127086204</c:v>
                </c:pt>
                <c:pt idx="29">
                  <c:v>64.97595347373327</c:v>
                </c:pt>
                <c:pt idx="30">
                  <c:v>60.56434172598189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v>Oxidised N</c:v>
                </c15:tx>
              </c15:filteredSeriesTitle>
            </c:ext>
            <c:ext xmlns:c16="http://schemas.microsoft.com/office/drawing/2014/chart" uri="{C3380CC4-5D6E-409C-BE32-E72D297353CC}">
              <c16:uniqueId val="{00000000-5B7B-4828-8D28-F7E5AA9C6C31}"/>
            </c:ext>
          </c:extLst>
        </c:ser>
        <c:ser>
          <c:idx val="1"/>
          <c:order val="1"/>
          <c:spPr>
            <a:ln w="38100" cap="rnd">
              <a:solidFill>
                <a:srgbClr val="FF000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bg1">
                  <a:lumMod val="75000"/>
                </a:schemeClr>
              </a:solidFill>
              <a:ln w="9525">
                <a:solidFill>
                  <a:schemeClr val="tx1"/>
                </a:solidFill>
              </a:ln>
              <a:effectLst/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ICELAND!$D$29:$AK$29</c15:sqref>
                  </c15:fullRef>
                </c:ext>
              </c:extLst>
              <c:f>ICELAND!$D$29:$AH$29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ICELAND!$D$31:$AK$31</c15:sqref>
                  </c15:fullRef>
                </c:ext>
              </c:extLst>
              <c:f>ICELAND!$D$31:$AH$31</c:f>
              <c:numCache>
                <c:formatCode>General</c:formatCode>
                <c:ptCount val="31"/>
                <c:pt idx="0">
                  <c:v>107.15824592592803</c:v>
                </c:pt>
                <c:pt idx="1">
                  <c:v>104.48457067028072</c:v>
                </c:pt>
                <c:pt idx="2">
                  <c:v>99.985671975778175</c:v>
                </c:pt>
                <c:pt idx="3">
                  <c:v>100.39044754012657</c:v>
                </c:pt>
                <c:pt idx="4">
                  <c:v>100.30543435902615</c:v>
                </c:pt>
                <c:pt idx="5">
                  <c:v>98.0369936694198</c:v>
                </c:pt>
                <c:pt idx="6">
                  <c:v>99.861654389224313</c:v>
                </c:pt>
                <c:pt idx="7">
                  <c:v>99.111471582726864</c:v>
                </c:pt>
                <c:pt idx="8">
                  <c:v>101.56993395305911</c:v>
                </c:pt>
                <c:pt idx="9">
                  <c:v>102.17906835499542</c:v>
                </c:pt>
                <c:pt idx="10">
                  <c:v>100.8838801435198</c:v>
                </c:pt>
                <c:pt idx="11">
                  <c:v>100.49523819401297</c:v>
                </c:pt>
                <c:pt idx="12">
                  <c:v>98.344191738006444</c:v>
                </c:pt>
                <c:pt idx="13">
                  <c:v>97.416216033679362</c:v>
                </c:pt>
                <c:pt idx="14">
                  <c:v>96.410203930326574</c:v>
                </c:pt>
                <c:pt idx="15">
                  <c:v>97.753411467088341</c:v>
                </c:pt>
                <c:pt idx="16">
                  <c:v>100.65793733518638</c:v>
                </c:pt>
                <c:pt idx="17">
                  <c:v>103.41681142425919</c:v>
                </c:pt>
                <c:pt idx="18">
                  <c:v>103.02794560502527</c:v>
                </c:pt>
                <c:pt idx="19">
                  <c:v>102.97897660676502</c:v>
                </c:pt>
                <c:pt idx="20">
                  <c:v>100.16928408964509</c:v>
                </c:pt>
                <c:pt idx="21">
                  <c:v>101.45053558667682</c:v>
                </c:pt>
                <c:pt idx="22">
                  <c:v>98.92623305758444</c:v>
                </c:pt>
                <c:pt idx="23">
                  <c:v>96.309732584949472</c:v>
                </c:pt>
                <c:pt idx="24">
                  <c:v>103.21208427218905</c:v>
                </c:pt>
                <c:pt idx="25">
                  <c:v>103.6989278986466</c:v>
                </c:pt>
                <c:pt idx="26">
                  <c:v>104.75640227650057</c:v>
                </c:pt>
                <c:pt idx="27">
                  <c:v>103.78141720339323</c:v>
                </c:pt>
                <c:pt idx="28">
                  <c:v>100.03392555998808</c:v>
                </c:pt>
                <c:pt idx="29">
                  <c:v>97.940562564761194</c:v>
                </c:pt>
                <c:pt idx="30">
                  <c:v>96.199535096289637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v>Reduced N</c:v>
                </c15:tx>
              </c15:filteredSeriesTitle>
            </c:ext>
            <c:ext xmlns:c16="http://schemas.microsoft.com/office/drawing/2014/chart" uri="{C3380CC4-5D6E-409C-BE32-E72D297353CC}">
              <c16:uniqueId val="{00000001-5B7B-4828-8D28-F7E5AA9C6C31}"/>
            </c:ext>
          </c:extLst>
        </c:ser>
        <c:ser>
          <c:idx val="2"/>
          <c:order val="2"/>
          <c:spPr>
            <a:ln w="381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ICELAND!$D$29:$AK$29</c15:sqref>
                  </c15:fullRef>
                </c:ext>
              </c:extLst>
              <c:f>ICELAND!$D$29:$AH$29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ICELAND!$D$32:$AK$32</c15:sqref>
                  </c15:fullRef>
                </c:ext>
              </c:extLst>
              <c:f>ICELAND!$D$32:$AH$32</c:f>
              <c:numCache>
                <c:formatCode>General</c:formatCode>
                <c:ptCount val="31"/>
                <c:pt idx="0">
                  <c:v>98.437275512109139</c:v>
                </c:pt>
                <c:pt idx="1">
                  <c:v>94.472593259704581</c:v>
                </c:pt>
                <c:pt idx="2">
                  <c:v>98.36449807477041</c:v>
                </c:pt>
                <c:pt idx="3">
                  <c:v>102.25144282997555</c:v>
                </c:pt>
                <c:pt idx="4">
                  <c:v>100.62577674174706</c:v>
                </c:pt>
                <c:pt idx="5">
                  <c:v>103.78614820278666</c:v>
                </c:pt>
                <c:pt idx="6">
                  <c:v>105.60639498580764</c:v>
                </c:pt>
                <c:pt idx="7">
                  <c:v>104.90765457020973</c:v>
                </c:pt>
                <c:pt idx="8">
                  <c:v>103.01282581772006</c:v>
                </c:pt>
                <c:pt idx="9">
                  <c:v>103.15858391292656</c:v>
                </c:pt>
                <c:pt idx="10">
                  <c:v>101.50942700067014</c:v>
                </c:pt>
                <c:pt idx="11">
                  <c:v>93.304529153117926</c:v>
                </c:pt>
                <c:pt idx="12">
                  <c:v>97.827782972453122</c:v>
                </c:pt>
                <c:pt idx="13">
                  <c:v>96.279196572902478</c:v>
                </c:pt>
                <c:pt idx="14">
                  <c:v>98.105189576922484</c:v>
                </c:pt>
                <c:pt idx="15">
                  <c:v>90.541438576397226</c:v>
                </c:pt>
                <c:pt idx="16">
                  <c:v>90.163982860014457</c:v>
                </c:pt>
                <c:pt idx="17">
                  <c:v>95.94844807926286</c:v>
                </c:pt>
                <c:pt idx="18">
                  <c:v>90.900500746181251</c:v>
                </c:pt>
                <c:pt idx="19">
                  <c:v>90.257255750380153</c:v>
                </c:pt>
                <c:pt idx="20">
                  <c:v>85.882000411207727</c:v>
                </c:pt>
                <c:pt idx="21">
                  <c:v>81.098215583801107</c:v>
                </c:pt>
                <c:pt idx="22">
                  <c:v>80.030924905631082</c:v>
                </c:pt>
                <c:pt idx="23">
                  <c:v>77.253503155549126</c:v>
                </c:pt>
                <c:pt idx="24">
                  <c:v>78.323085425209129</c:v>
                </c:pt>
                <c:pt idx="25">
                  <c:v>80.625296539529188</c:v>
                </c:pt>
                <c:pt idx="26">
                  <c:v>77.091489080447502</c:v>
                </c:pt>
                <c:pt idx="27">
                  <c:v>77.400446003618356</c:v>
                </c:pt>
                <c:pt idx="28">
                  <c:v>77.510023474323674</c:v>
                </c:pt>
                <c:pt idx="29">
                  <c:v>74.199537982627689</c:v>
                </c:pt>
                <c:pt idx="30">
                  <c:v>70.535162755110576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v>Total N</c:v>
                </c15:tx>
              </c15:filteredSeriesTitle>
            </c:ext>
            <c:ext xmlns:c16="http://schemas.microsoft.com/office/drawing/2014/chart" uri="{C3380CC4-5D6E-409C-BE32-E72D297353CC}">
              <c16:uniqueId val="{00000002-5B7B-4828-8D28-F7E5AA9C6C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774272"/>
        <c:axId val="102680256"/>
      </c:lineChart>
      <c:catAx>
        <c:axId val="102774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2700000" spcFirstLastPara="1" vertOverflow="ellipsis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0268025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02680256"/>
        <c:scaling>
          <c:orientation val="minMax"/>
          <c:max val="16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minorGridlines>
          <c:spPr>
            <a:ln w="9525" cap="flat" cmpd="sng" algn="ctr">
              <a:noFill/>
              <a:prstDash val="dash"/>
              <a:round/>
            </a:ln>
            <a:effectLst/>
          </c:spPr>
        </c:minorGridlines>
        <c:numFmt formatCode="0" sourceLinked="0"/>
        <c:majorTickMark val="none"/>
        <c:minorTickMark val="none"/>
        <c:tickLblPos val="nextTo"/>
        <c:spPr>
          <a:noFill/>
          <a:ln>
            <a:solidFill>
              <a:schemeClr val="tx1">
                <a:alpha val="96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02774272"/>
        <c:crosses val="autoZero"/>
        <c:crossBetween val="midCat"/>
      </c:valAx>
      <c:spPr>
        <a:solidFill>
          <a:schemeClr val="bg1">
            <a:lumMod val="95000"/>
          </a:schemeClr>
        </a:solidFill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5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b-NO"/>
              <a:t>ICELAND</a:t>
            </a:r>
            <a:endParaRPr lang="en-US"/>
          </a:p>
        </c:rich>
      </c:tx>
      <c:layout>
        <c:manualLayout>
          <c:xMode val="edge"/>
          <c:yMode val="edge"/>
          <c:x val="0.37815966754155733"/>
          <c:y val="1.7118402282453638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>
        <c:manualLayout>
          <c:layoutTarget val="inner"/>
          <c:xMode val="edge"/>
          <c:yMode val="edge"/>
          <c:x val="8.9272199627622506E-2"/>
          <c:y val="0.17118392614716263"/>
          <c:w val="0.87753018372703417"/>
          <c:h val="0.64120727419771517"/>
        </c:manualLayout>
      </c:layout>
      <c:lineChart>
        <c:grouping val="standard"/>
        <c:varyColors val="0"/>
        <c:ser>
          <c:idx val="0"/>
          <c:order val="0"/>
          <c:tx>
            <c:v>Oxidized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9525" cap="rnd">
                <a:solidFill>
                  <a:schemeClr val="accent1"/>
                </a:solidFill>
              </a:ln>
              <a:effectLst/>
            </c:spPr>
            <c:trendlineType val="linear"/>
            <c:dispRSqr val="0"/>
            <c:dispEq val="0"/>
          </c:trendline>
          <c:trendline>
            <c:spPr>
              <a:ln w="9525" cap="rnd">
                <a:solidFill>
                  <a:schemeClr val="accent1"/>
                </a:solidFill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nb-NO"/>
                </a:p>
              </c:txPr>
            </c:trendlineLbl>
          </c:trendline>
          <c:cat>
            <c:numRef>
              <c:extLst>
                <c:ext xmlns:c15="http://schemas.microsoft.com/office/drawing/2012/chart" uri="{02D57815-91ED-43cb-92C2-25804820EDAC}">
                  <c15:fullRef>
                    <c15:sqref>ICELAND!$D$3:$AK$3</c15:sqref>
                  </c15:fullRef>
                </c:ext>
              </c:extLst>
              <c:f>ICELAND!$D$3:$AH$3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ICELAND!$D$7:$AK$7</c15:sqref>
                  </c15:fullRef>
                </c:ext>
              </c:extLst>
              <c:f>ICELAND!$D$7:$AH$7</c:f>
              <c:numCache>
                <c:formatCode>General</c:formatCode>
                <c:ptCount val="31"/>
                <c:pt idx="0">
                  <c:v>9.2310661769565208</c:v>
                </c:pt>
                <c:pt idx="1">
                  <c:v>8.797308900434782</c:v>
                </c:pt>
                <c:pt idx="2">
                  <c:v>9.4918841013043487</c:v>
                </c:pt>
                <c:pt idx="3">
                  <c:v>10.000767438260869</c:v>
                </c:pt>
                <c:pt idx="4">
                  <c:v>9.7847533608695638</c:v>
                </c:pt>
                <c:pt idx="5">
                  <c:v>10.296522450869565</c:v>
                </c:pt>
                <c:pt idx="6">
                  <c:v>10.473136300869566</c:v>
                </c:pt>
                <c:pt idx="7">
                  <c:v>10.407216387826088</c:v>
                </c:pt>
                <c:pt idx="8">
                  <c:v>10.05893645826087</c:v>
                </c:pt>
                <c:pt idx="9">
                  <c:v>10.055608442173911</c:v>
                </c:pt>
                <c:pt idx="10">
                  <c:v>9.8820883395652164</c:v>
                </c:pt>
                <c:pt idx="11">
                  <c:v>8.7903184752173917</c:v>
                </c:pt>
                <c:pt idx="12">
                  <c:v>9.4814433608695659</c:v>
                </c:pt>
                <c:pt idx="13">
                  <c:v>9.3076297543478255</c:v>
                </c:pt>
                <c:pt idx="14">
                  <c:v>9.5918240234782619</c:v>
                </c:pt>
                <c:pt idx="15">
                  <c:v>8.5211677965217394</c:v>
                </c:pt>
                <c:pt idx="16">
                  <c:v>8.3606756100000013</c:v>
                </c:pt>
                <c:pt idx="17">
                  <c:v>9.0366167013043484</c:v>
                </c:pt>
                <c:pt idx="18">
                  <c:v>8.3705713821739138</c:v>
                </c:pt>
                <c:pt idx="19">
                  <c:v>8.2856771991304345</c:v>
                </c:pt>
                <c:pt idx="20">
                  <c:v>7.8016861056521734</c:v>
                </c:pt>
                <c:pt idx="21">
                  <c:v>7.1082471752173912</c:v>
                </c:pt>
                <c:pt idx="22">
                  <c:v>7.0595683078260869</c:v>
                </c:pt>
                <c:pt idx="23">
                  <c:v>6.7837563165217389</c:v>
                </c:pt>
                <c:pt idx="24">
                  <c:v>6.6675538330434785</c:v>
                </c:pt>
                <c:pt idx="25">
                  <c:v>6.959638623913043</c:v>
                </c:pt>
                <c:pt idx="26">
                  <c:v>6.4432031117391304</c:v>
                </c:pt>
                <c:pt idx="27">
                  <c:v>6.5216537339130438</c:v>
                </c:pt>
                <c:pt idx="28">
                  <c:v>6.677828792173913</c:v>
                </c:pt>
                <c:pt idx="29">
                  <c:v>6.3103941691304337</c:v>
                </c:pt>
                <c:pt idx="30">
                  <c:v>5.8819432182608704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F9-4618-B00C-9F5AFE9BD3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1961216"/>
        <c:axId val="100416256"/>
      </c:lineChart>
      <c:catAx>
        <c:axId val="101961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  <a:headEnd type="none" w="sm" len="sm"/>
            <a:tailEnd type="none" w="sm" len="sm"/>
          </a:ln>
          <a:effectLst/>
        </c:spPr>
        <c:txPr>
          <a:bodyPr rot="2700000" spcFirstLastPara="1" vertOverflow="ellipsis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00416256"/>
        <c:crosses val="autoZero"/>
        <c:auto val="0"/>
        <c:lblAlgn val="ctr"/>
        <c:lblOffset val="100"/>
        <c:noMultiLvlLbl val="0"/>
      </c:catAx>
      <c:valAx>
        <c:axId val="100416256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0">
                    <a:schemeClr val="tx1">
                      <a:lumMod val="5000"/>
                      <a:lumOff val="95000"/>
                    </a:schemeClr>
                  </a:gs>
                  <a:gs pos="100000">
                    <a:schemeClr val="tx1">
                      <a:lumMod val="15000"/>
                      <a:lumOff val="8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019612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5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b-NO"/>
              <a:t>ICELAND</a:t>
            </a:r>
            <a:endParaRPr lang="en-US"/>
          </a:p>
        </c:rich>
      </c:tx>
      <c:layout>
        <c:manualLayout>
          <c:xMode val="edge"/>
          <c:yMode val="edge"/>
          <c:x val="0.37815966754155733"/>
          <c:y val="1.7118402282453638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>
        <c:manualLayout>
          <c:layoutTarget val="inner"/>
          <c:xMode val="edge"/>
          <c:yMode val="edge"/>
          <c:x val="8.9272199627622506E-2"/>
          <c:y val="0.17118392614716263"/>
          <c:w val="0.87753018372703417"/>
          <c:h val="0.64120727419771517"/>
        </c:manualLayout>
      </c:layout>
      <c:lineChart>
        <c:grouping val="standard"/>
        <c:varyColors val="0"/>
        <c:ser>
          <c:idx val="1"/>
          <c:order val="0"/>
          <c:tx>
            <c:v>Reduced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trendline>
            <c:spPr>
              <a:ln w="9525" cap="rnd">
                <a:solidFill>
                  <a:schemeClr val="accent2"/>
                </a:solidFill>
              </a:ln>
              <a:effectLst/>
            </c:spPr>
            <c:trendlineType val="linear"/>
            <c:dispRSqr val="0"/>
            <c:dispEq val="0"/>
          </c:trendline>
          <c:trendline>
            <c:spPr>
              <a:ln w="9525" cap="rnd">
                <a:solidFill>
                  <a:schemeClr val="accent2"/>
                </a:solidFill>
              </a:ln>
              <a:effectLst/>
            </c:spPr>
            <c:trendlineType val="linear"/>
            <c:dispRSqr val="0"/>
            <c:dispEq val="0"/>
          </c:trendline>
          <c:trendline>
            <c:spPr>
              <a:ln w="9525" cap="rnd">
                <a:solidFill>
                  <a:schemeClr val="accent2"/>
                </a:solidFill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nb-NO"/>
                </a:p>
              </c:txPr>
            </c:trendlineLbl>
          </c:trendline>
          <c:cat>
            <c:numRef>
              <c:extLst>
                <c:ext xmlns:c15="http://schemas.microsoft.com/office/drawing/2012/chart" uri="{02D57815-91ED-43cb-92C2-25804820EDAC}">
                  <c15:fullRef>
                    <c15:sqref>ICELAND!$D$3:$AK$3</c15:sqref>
                  </c15:fullRef>
                </c:ext>
              </c:extLst>
              <c:f>ICELAND!$D$3:$AH$3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ICELAND!$D$8:$AK$8</c15:sqref>
                  </c15:fullRef>
                </c:ext>
              </c:extLst>
              <c:f>ICELAND!$D$8:$AH$8</c:f>
              <c:numCache>
                <c:formatCode>General</c:formatCode>
                <c:ptCount val="31"/>
                <c:pt idx="0">
                  <c:v>4.0432416285882358</c:v>
                </c:pt>
                <c:pt idx="1">
                  <c:v>3.9423598438823535</c:v>
                </c:pt>
                <c:pt idx="2">
                  <c:v>3.7726096363529411</c:v>
                </c:pt>
                <c:pt idx="3">
                  <c:v>3.787882426588236</c:v>
                </c:pt>
                <c:pt idx="4">
                  <c:v>3.7846747515294119</c:v>
                </c:pt>
                <c:pt idx="5">
                  <c:v>3.6990830758823527</c:v>
                </c:pt>
                <c:pt idx="6">
                  <c:v>3.7679302664705876</c:v>
                </c:pt>
                <c:pt idx="7">
                  <c:v>3.7396247420000002</c:v>
                </c:pt>
                <c:pt idx="8">
                  <c:v>3.832386221176471</c:v>
                </c:pt>
                <c:pt idx="9">
                  <c:v>3.8553697774117648</c:v>
                </c:pt>
                <c:pt idx="10">
                  <c:v>3.8065003801176469</c:v>
                </c:pt>
                <c:pt idx="11">
                  <c:v>3.7918363354117646</c:v>
                </c:pt>
                <c:pt idx="12">
                  <c:v>3.7106741205882354</c:v>
                </c:pt>
                <c:pt idx="13">
                  <c:v>3.6756602029411769</c:v>
                </c:pt>
                <c:pt idx="14">
                  <c:v>3.6377018547058828</c:v>
                </c:pt>
                <c:pt idx="15">
                  <c:v>3.6883830932941173</c:v>
                </c:pt>
                <c:pt idx="16">
                  <c:v>3.7979752184705879</c:v>
                </c:pt>
                <c:pt idx="17">
                  <c:v>3.9020716831764712</c:v>
                </c:pt>
                <c:pt idx="18">
                  <c:v>3.8873991915294122</c:v>
                </c:pt>
                <c:pt idx="19">
                  <c:v>3.885551517647059</c:v>
                </c:pt>
                <c:pt idx="20">
                  <c:v>3.7795375972941181</c:v>
                </c:pt>
                <c:pt idx="21">
                  <c:v>3.8278811414117646</c:v>
                </c:pt>
                <c:pt idx="22">
                  <c:v>3.7326354141176474</c:v>
                </c:pt>
                <c:pt idx="23">
                  <c:v>3.6339109198823532</c:v>
                </c:pt>
                <c:pt idx="24">
                  <c:v>3.8943470201176469</c:v>
                </c:pt>
                <c:pt idx="25">
                  <c:v>3.9127163616470586</c:v>
                </c:pt>
                <c:pt idx="26">
                  <c:v>3.9526164588235293</c:v>
                </c:pt>
                <c:pt idx="27">
                  <c:v>3.9158288070588232</c:v>
                </c:pt>
                <c:pt idx="28">
                  <c:v>3.7744303165882354</c:v>
                </c:pt>
                <c:pt idx="29">
                  <c:v>3.695444585411765</c:v>
                </c:pt>
                <c:pt idx="30">
                  <c:v>3.6297530030588234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D1-4B05-AC74-E2F4A6DD45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1961216"/>
        <c:axId val="100416256"/>
      </c:lineChart>
      <c:catAx>
        <c:axId val="101961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  <a:headEnd type="none" w="sm" len="sm"/>
            <a:tailEnd type="none" w="sm" len="sm"/>
          </a:ln>
          <a:effectLst/>
        </c:spPr>
        <c:txPr>
          <a:bodyPr rot="2700000" spcFirstLastPara="1" vertOverflow="ellipsis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00416256"/>
        <c:crosses val="autoZero"/>
        <c:auto val="0"/>
        <c:lblAlgn val="ctr"/>
        <c:lblOffset val="100"/>
        <c:noMultiLvlLbl val="0"/>
      </c:catAx>
      <c:valAx>
        <c:axId val="100416256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0">
                    <a:schemeClr val="tx1">
                      <a:lumMod val="5000"/>
                      <a:lumOff val="95000"/>
                    </a:schemeClr>
                  </a:gs>
                  <a:gs pos="100000">
                    <a:schemeClr val="tx1">
                      <a:lumMod val="15000"/>
                      <a:lumOff val="8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019612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5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b-NO"/>
              <a:t>IRELAND</a:t>
            </a:r>
            <a:endParaRPr lang="en-US"/>
          </a:p>
        </c:rich>
      </c:tx>
      <c:layout>
        <c:manualLayout>
          <c:xMode val="edge"/>
          <c:yMode val="edge"/>
          <c:x val="0.37815966754155733"/>
          <c:y val="1.7118402282453638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>
        <c:manualLayout>
          <c:layoutTarget val="inner"/>
          <c:xMode val="edge"/>
          <c:yMode val="edge"/>
          <c:x val="8.9272199627622506E-2"/>
          <c:y val="0.17118392614716263"/>
          <c:w val="0.87753018372703417"/>
          <c:h val="0.64120727419771517"/>
        </c:manualLayout>
      </c:layout>
      <c:barChart>
        <c:barDir val="col"/>
        <c:grouping val="stacked"/>
        <c:varyColors val="0"/>
        <c:ser>
          <c:idx val="0"/>
          <c:order val="0"/>
          <c:tx>
            <c:v>Oxidized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IRELAND!$D$3:$AK$3</c15:sqref>
                  </c15:fullRef>
                </c:ext>
              </c:extLst>
              <c:f>IRELAND!$D$3:$AH$3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IRELAND!$D$7:$AK$7</c15:sqref>
                  </c15:fullRef>
                </c:ext>
              </c:extLst>
              <c:f>IRELAND!$D$7:$AH$7</c:f>
              <c:numCache>
                <c:formatCode>General</c:formatCode>
                <c:ptCount val="31"/>
                <c:pt idx="0">
                  <c:v>51.446353517391302</c:v>
                </c:pt>
                <c:pt idx="1">
                  <c:v>52.241273608695657</c:v>
                </c:pt>
                <c:pt idx="2">
                  <c:v>54.876691069565219</c:v>
                </c:pt>
                <c:pt idx="3">
                  <c:v>52.556511852173905</c:v>
                </c:pt>
                <c:pt idx="4">
                  <c:v>52.510130369565225</c:v>
                </c:pt>
                <c:pt idx="5">
                  <c:v>52.036093534782601</c:v>
                </c:pt>
                <c:pt idx="6">
                  <c:v>53.201304495652174</c:v>
                </c:pt>
                <c:pt idx="7">
                  <c:v>51.565928369565206</c:v>
                </c:pt>
                <c:pt idx="8">
                  <c:v>54.498526295652177</c:v>
                </c:pt>
                <c:pt idx="9">
                  <c:v>54.837732082608703</c:v>
                </c:pt>
                <c:pt idx="10">
                  <c:v>55.413550165217387</c:v>
                </c:pt>
                <c:pt idx="11">
                  <c:v>55.151659956521733</c:v>
                </c:pt>
                <c:pt idx="12">
                  <c:v>52.90607115652174</c:v>
                </c:pt>
                <c:pt idx="13">
                  <c:v>52.58671551304348</c:v>
                </c:pt>
                <c:pt idx="14">
                  <c:v>53.196731030434783</c:v>
                </c:pt>
                <c:pt idx="15">
                  <c:v>53.613532973913046</c:v>
                </c:pt>
                <c:pt idx="16">
                  <c:v>52.204398278260868</c:v>
                </c:pt>
                <c:pt idx="17">
                  <c:v>50.983115308695645</c:v>
                </c:pt>
                <c:pt idx="18">
                  <c:v>46.384556552173919</c:v>
                </c:pt>
                <c:pt idx="19">
                  <c:v>38.875529</c:v>
                </c:pt>
                <c:pt idx="20">
                  <c:v>36.726055830434781</c:v>
                </c:pt>
                <c:pt idx="21">
                  <c:v>32.814612356521735</c:v>
                </c:pt>
                <c:pt idx="22">
                  <c:v>33.551134034782606</c:v>
                </c:pt>
                <c:pt idx="23">
                  <c:v>34.038516126086961</c:v>
                </c:pt>
                <c:pt idx="24">
                  <c:v>33.668693130434782</c:v>
                </c:pt>
                <c:pt idx="25">
                  <c:v>34.505249039130433</c:v>
                </c:pt>
                <c:pt idx="26">
                  <c:v>34.501484773913042</c:v>
                </c:pt>
                <c:pt idx="27">
                  <c:v>33.745469191304345</c:v>
                </c:pt>
                <c:pt idx="28">
                  <c:v>33.88095680869565</c:v>
                </c:pt>
                <c:pt idx="29">
                  <c:v>31.367551082608696</c:v>
                </c:pt>
                <c:pt idx="30">
                  <c:v>28.908755339130433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4C-4365-93AD-9D38B65D18D7}"/>
            </c:ext>
          </c:extLst>
        </c:ser>
        <c:ser>
          <c:idx val="1"/>
          <c:order val="1"/>
          <c:tx>
            <c:v>Reduced</c:v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IRELAND!$D$3:$AK$3</c15:sqref>
                  </c15:fullRef>
                </c:ext>
              </c:extLst>
              <c:f>IRELAND!$D$3:$AH$3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IRELAND!$D$8:$AK$8</c15:sqref>
                  </c15:fullRef>
                </c:ext>
              </c:extLst>
              <c:f>IRELAND!$D$8:$AH$8</c:f>
              <c:numCache>
                <c:formatCode>General</c:formatCode>
                <c:ptCount val="31"/>
                <c:pt idx="0">
                  <c:v>90.420692435294129</c:v>
                </c:pt>
                <c:pt idx="1">
                  <c:v>92.046567117647058</c:v>
                </c:pt>
                <c:pt idx="2">
                  <c:v>94.317128870588235</c:v>
                </c:pt>
                <c:pt idx="3">
                  <c:v>93.80411740000001</c:v>
                </c:pt>
                <c:pt idx="4">
                  <c:v>94.661215023529408</c:v>
                </c:pt>
                <c:pt idx="5">
                  <c:v>95.258536635294121</c:v>
                </c:pt>
                <c:pt idx="6">
                  <c:v>98.787833282352949</c:v>
                </c:pt>
                <c:pt idx="7">
                  <c:v>101.3733252</c:v>
                </c:pt>
                <c:pt idx="8">
                  <c:v>105.16751807058824</c:v>
                </c:pt>
                <c:pt idx="9">
                  <c:v>103.33913495294118</c:v>
                </c:pt>
                <c:pt idx="10">
                  <c:v>98.854137941176461</c:v>
                </c:pt>
                <c:pt idx="11">
                  <c:v>98.969647411764711</c:v>
                </c:pt>
                <c:pt idx="12">
                  <c:v>99.361631517647055</c:v>
                </c:pt>
                <c:pt idx="13">
                  <c:v>99.377673047058821</c:v>
                </c:pt>
                <c:pt idx="14">
                  <c:v>97.230350247058823</c:v>
                </c:pt>
                <c:pt idx="15">
                  <c:v>98.717132541176483</c:v>
                </c:pt>
                <c:pt idx="16">
                  <c:v>100.04268408235295</c:v>
                </c:pt>
                <c:pt idx="17">
                  <c:v>94.47015315294118</c:v>
                </c:pt>
                <c:pt idx="18">
                  <c:v>96.120266941176482</c:v>
                </c:pt>
                <c:pt idx="19">
                  <c:v>96.238302752941181</c:v>
                </c:pt>
                <c:pt idx="20">
                  <c:v>94.638187494117645</c:v>
                </c:pt>
                <c:pt idx="21">
                  <c:v>91.015839929411754</c:v>
                </c:pt>
                <c:pt idx="22">
                  <c:v>96.472512623529411</c:v>
                </c:pt>
                <c:pt idx="23">
                  <c:v>97.163252364705897</c:v>
                </c:pt>
                <c:pt idx="24">
                  <c:v>94.126859729411763</c:v>
                </c:pt>
                <c:pt idx="25">
                  <c:v>98.493072588235293</c:v>
                </c:pt>
                <c:pt idx="26">
                  <c:v>102.83870314117647</c:v>
                </c:pt>
                <c:pt idx="27">
                  <c:v>105.96564794117647</c:v>
                </c:pt>
                <c:pt idx="28">
                  <c:v>111.42668468235294</c:v>
                </c:pt>
                <c:pt idx="29">
                  <c:v>103.28608549411764</c:v>
                </c:pt>
                <c:pt idx="30">
                  <c:v>101.6262996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04C-4365-93AD-9D38B65D18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01961216"/>
        <c:axId val="100416256"/>
      </c:barChart>
      <c:catAx>
        <c:axId val="101961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  <a:headEnd type="none" w="sm" len="sm"/>
            <a:tailEnd type="none" w="sm" len="sm"/>
          </a:ln>
          <a:effectLst/>
        </c:spPr>
        <c:txPr>
          <a:bodyPr rot="2700000" spcFirstLastPara="1" vertOverflow="ellipsis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0041625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00416256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0">
                    <a:schemeClr val="tx1">
                      <a:lumMod val="5000"/>
                      <a:lumOff val="95000"/>
                    </a:schemeClr>
                  </a:gs>
                  <a:gs pos="100000">
                    <a:schemeClr val="tx1">
                      <a:lumMod val="15000"/>
                      <a:lumOff val="8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019612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b-NO" sz="1800" b="1" baseline="0"/>
              <a:t>IRELAND</a:t>
            </a:r>
            <a:endParaRPr lang="pl-PL" sz="1800" b="1" baseline="0"/>
          </a:p>
        </c:rich>
      </c:tx>
      <c:layout>
        <c:manualLayout>
          <c:xMode val="edge"/>
          <c:yMode val="edge"/>
          <c:x val="0.41922251922000864"/>
          <c:y val="4.2466992006227361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>
        <c:manualLayout>
          <c:layoutTarget val="inner"/>
          <c:xMode val="edge"/>
          <c:yMode val="edge"/>
          <c:x val="9.1914214670534608E-2"/>
          <c:y val="0.18218804492629614"/>
          <c:w val="0.87753018372703417"/>
          <c:h val="0.64120727419771517"/>
        </c:manualLayout>
      </c:layout>
      <c:lineChart>
        <c:grouping val="standard"/>
        <c:varyColors val="0"/>
        <c:ser>
          <c:idx val="0"/>
          <c:order val="0"/>
          <c:spPr>
            <a:ln w="38100" cap="rnd">
              <a:solidFill>
                <a:schemeClr val="accent1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bg1">
                  <a:lumMod val="75000"/>
                </a:schemeClr>
              </a:solidFill>
              <a:ln w="9525">
                <a:solidFill>
                  <a:schemeClr val="tx1"/>
                </a:solidFill>
              </a:ln>
              <a:effectLst/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IRELAND!$D$29:$AK$29</c15:sqref>
                  </c15:fullRef>
                </c:ext>
              </c:extLst>
              <c:f>IRELAND!$D$29:$AH$29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IRELAND!$D$30:$AK$30</c15:sqref>
                  </c15:fullRef>
                </c:ext>
              </c:extLst>
              <c:f>IRELAND!$D$30:$AH$30</c:f>
              <c:numCache>
                <c:formatCode>General</c:formatCode>
                <c:ptCount val="31"/>
                <c:pt idx="0">
                  <c:v>95.533823026260364</c:v>
                </c:pt>
                <c:pt idx="1">
                  <c:v>97.0099578760708</c:v>
                </c:pt>
                <c:pt idx="2">
                  <c:v>101.90382280707934</c:v>
                </c:pt>
                <c:pt idx="3">
                  <c:v>97.595342699377667</c:v>
                </c:pt>
                <c:pt idx="4">
                  <c:v>97.509214139270185</c:v>
                </c:pt>
                <c:pt idx="5">
                  <c:v>96.628946676451037</c:v>
                </c:pt>
                <c:pt idx="6">
                  <c:v>98.792696876673517</c:v>
                </c:pt>
                <c:pt idx="7">
                  <c:v>95.755868749328229</c:v>
                </c:pt>
                <c:pt idx="8">
                  <c:v>101.20158593088244</c:v>
                </c:pt>
                <c:pt idx="9">
                  <c:v>101.83147752484417</c:v>
                </c:pt>
                <c:pt idx="10">
                  <c:v>102.90074869837181</c:v>
                </c:pt>
                <c:pt idx="11">
                  <c:v>102.41442904422212</c:v>
                </c:pt>
                <c:pt idx="12">
                  <c:v>98.244460361477067</c:v>
                </c:pt>
                <c:pt idx="13">
                  <c:v>97.651429690874224</c:v>
                </c:pt>
                <c:pt idx="14">
                  <c:v>98.784204134490196</c:v>
                </c:pt>
                <c:pt idx="15">
                  <c:v>99.558188690884322</c:v>
                </c:pt>
                <c:pt idx="16">
                  <c:v>96.941481860747359</c:v>
                </c:pt>
                <c:pt idx="17">
                  <c:v>94.673608180643129</c:v>
                </c:pt>
                <c:pt idx="18">
                  <c:v>86.134268297731964</c:v>
                </c:pt>
                <c:pt idx="19">
                  <c:v>72.190304144350478</c:v>
                </c:pt>
                <c:pt idx="20">
                  <c:v>68.198818347178829</c:v>
                </c:pt>
                <c:pt idx="21">
                  <c:v>60.935424091496358</c:v>
                </c:pt>
                <c:pt idx="22">
                  <c:v>62.303115421498838</c:v>
                </c:pt>
                <c:pt idx="23">
                  <c:v>63.208164492490781</c:v>
                </c:pt>
                <c:pt idx="24">
                  <c:v>62.521417965242094</c:v>
                </c:pt>
                <c:pt idx="25">
                  <c:v>64.074868864456676</c:v>
                </c:pt>
                <c:pt idx="26">
                  <c:v>64.0678787743431</c:v>
                </c:pt>
                <c:pt idx="27">
                  <c:v>62.663988042814012</c:v>
                </c:pt>
                <c:pt idx="28">
                  <c:v>62.915583135121864</c:v>
                </c:pt>
                <c:pt idx="29">
                  <c:v>58.248289120823834</c:v>
                </c:pt>
                <c:pt idx="30">
                  <c:v>53.682403662376956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v>Oxidised N</c:v>
                </c15:tx>
              </c15:filteredSeriesTitle>
            </c:ext>
            <c:ext xmlns:c16="http://schemas.microsoft.com/office/drawing/2014/chart" uri="{C3380CC4-5D6E-409C-BE32-E72D297353CC}">
              <c16:uniqueId val="{00000000-7EF7-4405-BAB3-13EE34313824}"/>
            </c:ext>
          </c:extLst>
        </c:ser>
        <c:ser>
          <c:idx val="1"/>
          <c:order val="1"/>
          <c:spPr>
            <a:ln w="38100" cap="rnd">
              <a:solidFill>
                <a:srgbClr val="FF000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bg1">
                  <a:lumMod val="75000"/>
                </a:schemeClr>
              </a:solidFill>
              <a:ln w="9525">
                <a:solidFill>
                  <a:schemeClr val="tx1"/>
                </a:solidFill>
              </a:ln>
              <a:effectLst/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IRELAND!$D$29:$AK$29</c15:sqref>
                  </c15:fullRef>
                </c:ext>
              </c:extLst>
              <c:f>IRELAND!$D$29:$AH$29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IRELAND!$D$31:$AK$31</c15:sqref>
                  </c15:fullRef>
                </c:ext>
              </c:extLst>
              <c:f>IRELAND!$D$31:$AH$31</c:f>
              <c:numCache>
                <c:formatCode>General</c:formatCode>
                <c:ptCount val="31"/>
                <c:pt idx="0">
                  <c:v>89.596016379988086</c:v>
                </c:pt>
                <c:pt idx="1">
                  <c:v>91.207062377851301</c:v>
                </c:pt>
                <c:pt idx="2">
                  <c:v>93.456915619728107</c:v>
                </c:pt>
                <c:pt idx="3">
                  <c:v>92.948583036953025</c:v>
                </c:pt>
                <c:pt idx="4">
                  <c:v>93.797863557249229</c:v>
                </c:pt>
                <c:pt idx="5">
                  <c:v>94.389737336031544</c:v>
                </c:pt>
                <c:pt idx="6">
                  <c:v>97.886845262140412</c:v>
                </c:pt>
                <c:pt idx="7">
                  <c:v>100.44875636860095</c:v>
                </c:pt>
                <c:pt idx="8">
                  <c:v>104.20834454942943</c:v>
                </c:pt>
                <c:pt idx="9">
                  <c:v>102.39663708130946</c:v>
                </c:pt>
                <c:pt idx="10">
                  <c:v>97.9525451936276</c:v>
                </c:pt>
                <c:pt idx="11">
                  <c:v>98.067001167588145</c:v>
                </c:pt>
                <c:pt idx="12">
                  <c:v>98.455410207880121</c:v>
                </c:pt>
                <c:pt idx="13">
                  <c:v>98.471305431564303</c:v>
                </c:pt>
                <c:pt idx="14">
                  <c:v>96.343567149758968</c:v>
                </c:pt>
                <c:pt idx="15">
                  <c:v>97.816789342484014</c:v>
                </c:pt>
                <c:pt idx="16">
                  <c:v>99.130251276883087</c:v>
                </c:pt>
                <c:pt idx="17">
                  <c:v>93.608544254048098</c:v>
                </c:pt>
                <c:pt idx="18">
                  <c:v>95.24360828660204</c:v>
                </c:pt>
                <c:pt idx="19">
                  <c:v>95.360567560408356</c:v>
                </c:pt>
                <c:pt idx="20">
                  <c:v>93.775046048924523</c:v>
                </c:pt>
                <c:pt idx="21">
                  <c:v>90.185735870022199</c:v>
                </c:pt>
                <c:pt idx="22">
                  <c:v>95.592641335076635</c:v>
                </c:pt>
                <c:pt idx="23">
                  <c:v>96.277081229286068</c:v>
                </c:pt>
                <c:pt idx="24">
                  <c:v>93.268381815901591</c:v>
                </c:pt>
                <c:pt idx="25">
                  <c:v>97.594772913797811</c:v>
                </c:pt>
                <c:pt idx="26">
                  <c:v>101.90076942539628</c:v>
                </c:pt>
                <c:pt idx="27">
                  <c:v>104.99919512834701</c:v>
                </c:pt>
                <c:pt idx="28">
                  <c:v>110.41042483845239</c:v>
                </c:pt>
                <c:pt idx="29">
                  <c:v>102.3440714566312</c:v>
                </c:pt>
                <c:pt idx="30">
                  <c:v>100.69942353200868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v>Reduced N</c:v>
                </c15:tx>
              </c15:filteredSeriesTitle>
            </c:ext>
            <c:ext xmlns:c16="http://schemas.microsoft.com/office/drawing/2014/chart" uri="{C3380CC4-5D6E-409C-BE32-E72D297353CC}">
              <c16:uniqueId val="{00000001-7EF7-4405-BAB3-13EE34313824}"/>
            </c:ext>
          </c:extLst>
        </c:ser>
        <c:ser>
          <c:idx val="2"/>
          <c:order val="2"/>
          <c:spPr>
            <a:ln w="381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IRELAND!$D$29:$AK$29</c15:sqref>
                  </c15:fullRef>
                </c:ext>
              </c:extLst>
              <c:f>IRELAND!$D$29:$AH$29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IRELAND!$D$32:$AK$32</c15:sqref>
                  </c15:fullRef>
                </c:ext>
              </c:extLst>
              <c:f>IRELAND!$D$32:$AH$32</c:f>
              <c:numCache>
                <c:formatCode>General</c:formatCode>
                <c:ptCount val="31"/>
                <c:pt idx="0">
                  <c:v>91.662021516789338</c:v>
                </c:pt>
                <c:pt idx="1">
                  <c:v>93.22612642318677</c:v>
                </c:pt>
                <c:pt idx="2">
                  <c:v>96.395939181586044</c:v>
                </c:pt>
                <c:pt idx="3">
                  <c:v>94.565380265956279</c:v>
                </c:pt>
                <c:pt idx="4">
                  <c:v>95.089193811618372</c:v>
                </c:pt>
                <c:pt idx="5">
                  <c:v>95.168849603451747</c:v>
                </c:pt>
                <c:pt idx="6">
                  <c:v>98.202027988742017</c:v>
                </c:pt>
                <c:pt idx="7">
                  <c:v>98.815909341839813</c:v>
                </c:pt>
                <c:pt idx="8">
                  <c:v>103.16217057962878</c:v>
                </c:pt>
                <c:pt idx="9">
                  <c:v>102.1999950186208</c:v>
                </c:pt>
                <c:pt idx="10">
                  <c:v>99.674227031340749</c:v>
                </c:pt>
                <c:pt idx="11">
                  <c:v>99.579648658499181</c:v>
                </c:pt>
                <c:pt idx="12">
                  <c:v>98.382012151621481</c:v>
                </c:pt>
                <c:pt idx="13">
                  <c:v>98.186037218449314</c:v>
                </c:pt>
                <c:pt idx="14">
                  <c:v>97.192764310917354</c:v>
                </c:pt>
                <c:pt idx="15">
                  <c:v>98.422693207891285</c:v>
                </c:pt>
                <c:pt idx="16">
                  <c:v>98.368689116577883</c:v>
                </c:pt>
                <c:pt idx="17">
                  <c:v>93.979123438324578</c:v>
                </c:pt>
                <c:pt idx="18">
                  <c:v>92.074097332302202</c:v>
                </c:pt>
                <c:pt idx="19">
                  <c:v>87.298687797336996</c:v>
                </c:pt>
                <c:pt idx="20">
                  <c:v>84.876033170999747</c:v>
                </c:pt>
                <c:pt idx="21">
                  <c:v>80.008359275011273</c:v>
                </c:pt>
                <c:pt idx="22">
                  <c:v>84.009857381963812</c:v>
                </c:pt>
                <c:pt idx="23">
                  <c:v>84.771056207477343</c:v>
                </c:pt>
                <c:pt idx="24">
                  <c:v>82.57025891619692</c:v>
                </c:pt>
                <c:pt idx="25">
                  <c:v>85.931831010073282</c:v>
                </c:pt>
                <c:pt idx="26">
                  <c:v>88.737163555173936</c:v>
                </c:pt>
                <c:pt idx="27">
                  <c:v>90.269049719997497</c:v>
                </c:pt>
                <c:pt idx="28">
                  <c:v>93.885032083832471</c:v>
                </c:pt>
                <c:pt idx="29">
                  <c:v>87.001350104422784</c:v>
                </c:pt>
                <c:pt idx="30">
                  <c:v>84.340284483800232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v>Total N</c:v>
                </c15:tx>
              </c15:filteredSeriesTitle>
            </c:ext>
            <c:ext xmlns:c16="http://schemas.microsoft.com/office/drawing/2014/chart" uri="{C3380CC4-5D6E-409C-BE32-E72D297353CC}">
              <c16:uniqueId val="{00000002-7EF7-4405-BAB3-13EE343138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774272"/>
        <c:axId val="102680256"/>
      </c:lineChart>
      <c:catAx>
        <c:axId val="102774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2700000" spcFirstLastPara="1" vertOverflow="ellipsis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0268025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02680256"/>
        <c:scaling>
          <c:orientation val="minMax"/>
          <c:max val="16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minorGridlines>
          <c:spPr>
            <a:ln w="9525" cap="flat" cmpd="sng" algn="ctr">
              <a:noFill/>
              <a:prstDash val="dash"/>
              <a:round/>
            </a:ln>
            <a:effectLst/>
          </c:spPr>
        </c:minorGridlines>
        <c:numFmt formatCode="0" sourceLinked="0"/>
        <c:majorTickMark val="none"/>
        <c:minorTickMark val="none"/>
        <c:tickLblPos val="nextTo"/>
        <c:spPr>
          <a:noFill/>
          <a:ln>
            <a:solidFill>
              <a:schemeClr val="tx1">
                <a:alpha val="96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02774272"/>
        <c:crosses val="autoZero"/>
        <c:crossBetween val="midCat"/>
      </c:valAx>
      <c:spPr>
        <a:solidFill>
          <a:schemeClr val="bg1">
            <a:lumMod val="95000"/>
          </a:schemeClr>
        </a:solidFill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5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b-NO"/>
              <a:t>IRELAND</a:t>
            </a:r>
            <a:endParaRPr lang="en-US"/>
          </a:p>
        </c:rich>
      </c:tx>
      <c:layout>
        <c:manualLayout>
          <c:xMode val="edge"/>
          <c:yMode val="edge"/>
          <c:x val="0.37815966754155733"/>
          <c:y val="1.7118402282453638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>
        <c:manualLayout>
          <c:layoutTarget val="inner"/>
          <c:xMode val="edge"/>
          <c:yMode val="edge"/>
          <c:x val="8.9272199627622506E-2"/>
          <c:y val="0.17118392614716263"/>
          <c:w val="0.87753018372703417"/>
          <c:h val="0.64120727419771517"/>
        </c:manualLayout>
      </c:layout>
      <c:lineChart>
        <c:grouping val="standard"/>
        <c:varyColors val="0"/>
        <c:ser>
          <c:idx val="0"/>
          <c:order val="0"/>
          <c:tx>
            <c:v>Oxidized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9525" cap="rnd">
                <a:solidFill>
                  <a:schemeClr val="accent1"/>
                </a:solidFill>
              </a:ln>
              <a:effectLst/>
            </c:spPr>
            <c:trendlineType val="linear"/>
            <c:dispRSqr val="0"/>
            <c:dispEq val="0"/>
          </c:trendline>
          <c:trendline>
            <c:spPr>
              <a:ln w="9525" cap="rnd">
                <a:solidFill>
                  <a:schemeClr val="accent1"/>
                </a:solidFill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nb-NO"/>
                </a:p>
              </c:txPr>
            </c:trendlineLbl>
          </c:trendline>
          <c:cat>
            <c:numRef>
              <c:extLst>
                <c:ext xmlns:c15="http://schemas.microsoft.com/office/drawing/2012/chart" uri="{02D57815-91ED-43cb-92C2-25804820EDAC}">
                  <c15:fullRef>
                    <c15:sqref>IRELAND!$D$3:$AK$3</c15:sqref>
                  </c15:fullRef>
                </c:ext>
              </c:extLst>
              <c:f>IRELAND!$D$3:$AH$3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IRELAND!$D$7:$AK$7</c15:sqref>
                  </c15:fullRef>
                </c:ext>
              </c:extLst>
              <c:f>IRELAND!$D$7:$AH$7</c:f>
              <c:numCache>
                <c:formatCode>General</c:formatCode>
                <c:ptCount val="31"/>
                <c:pt idx="0">
                  <c:v>51.446353517391302</c:v>
                </c:pt>
                <c:pt idx="1">
                  <c:v>52.241273608695657</c:v>
                </c:pt>
                <c:pt idx="2">
                  <c:v>54.876691069565219</c:v>
                </c:pt>
                <c:pt idx="3">
                  <c:v>52.556511852173905</c:v>
                </c:pt>
                <c:pt idx="4">
                  <c:v>52.510130369565225</c:v>
                </c:pt>
                <c:pt idx="5">
                  <c:v>52.036093534782601</c:v>
                </c:pt>
                <c:pt idx="6">
                  <c:v>53.201304495652174</c:v>
                </c:pt>
                <c:pt idx="7">
                  <c:v>51.565928369565206</c:v>
                </c:pt>
                <c:pt idx="8">
                  <c:v>54.498526295652177</c:v>
                </c:pt>
                <c:pt idx="9">
                  <c:v>54.837732082608703</c:v>
                </c:pt>
                <c:pt idx="10">
                  <c:v>55.413550165217387</c:v>
                </c:pt>
                <c:pt idx="11">
                  <c:v>55.151659956521733</c:v>
                </c:pt>
                <c:pt idx="12">
                  <c:v>52.90607115652174</c:v>
                </c:pt>
                <c:pt idx="13">
                  <c:v>52.58671551304348</c:v>
                </c:pt>
                <c:pt idx="14">
                  <c:v>53.196731030434783</c:v>
                </c:pt>
                <c:pt idx="15">
                  <c:v>53.613532973913046</c:v>
                </c:pt>
                <c:pt idx="16">
                  <c:v>52.204398278260868</c:v>
                </c:pt>
                <c:pt idx="17">
                  <c:v>50.983115308695645</c:v>
                </c:pt>
                <c:pt idx="18">
                  <c:v>46.384556552173919</c:v>
                </c:pt>
                <c:pt idx="19">
                  <c:v>38.875529</c:v>
                </c:pt>
                <c:pt idx="20">
                  <c:v>36.726055830434781</c:v>
                </c:pt>
                <c:pt idx="21">
                  <c:v>32.814612356521735</c:v>
                </c:pt>
                <c:pt idx="22">
                  <c:v>33.551134034782606</c:v>
                </c:pt>
                <c:pt idx="23">
                  <c:v>34.038516126086961</c:v>
                </c:pt>
                <c:pt idx="24">
                  <c:v>33.668693130434782</c:v>
                </c:pt>
                <c:pt idx="25">
                  <c:v>34.505249039130433</c:v>
                </c:pt>
                <c:pt idx="26">
                  <c:v>34.501484773913042</c:v>
                </c:pt>
                <c:pt idx="27">
                  <c:v>33.745469191304345</c:v>
                </c:pt>
                <c:pt idx="28">
                  <c:v>33.88095680869565</c:v>
                </c:pt>
                <c:pt idx="29">
                  <c:v>31.367551082608696</c:v>
                </c:pt>
                <c:pt idx="30">
                  <c:v>28.908755339130433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2E-455B-9826-170DB76231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1961216"/>
        <c:axId val="100416256"/>
      </c:lineChart>
      <c:catAx>
        <c:axId val="101961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  <a:headEnd type="none" w="sm" len="sm"/>
            <a:tailEnd type="none" w="sm" len="sm"/>
          </a:ln>
          <a:effectLst/>
        </c:spPr>
        <c:txPr>
          <a:bodyPr rot="2700000" spcFirstLastPara="1" vertOverflow="ellipsis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00416256"/>
        <c:crosses val="autoZero"/>
        <c:auto val="0"/>
        <c:lblAlgn val="ctr"/>
        <c:lblOffset val="100"/>
        <c:noMultiLvlLbl val="0"/>
      </c:catAx>
      <c:valAx>
        <c:axId val="100416256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0">
                    <a:schemeClr val="tx1">
                      <a:lumMod val="5000"/>
                      <a:lumOff val="95000"/>
                    </a:schemeClr>
                  </a:gs>
                  <a:gs pos="100000">
                    <a:schemeClr val="tx1">
                      <a:lumMod val="15000"/>
                      <a:lumOff val="8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019612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5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b-NO"/>
              <a:t>IRELAND</a:t>
            </a:r>
            <a:endParaRPr lang="en-US"/>
          </a:p>
        </c:rich>
      </c:tx>
      <c:layout>
        <c:manualLayout>
          <c:xMode val="edge"/>
          <c:yMode val="edge"/>
          <c:x val="0.37815966754155733"/>
          <c:y val="1.7118402282453638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>
        <c:manualLayout>
          <c:layoutTarget val="inner"/>
          <c:xMode val="edge"/>
          <c:yMode val="edge"/>
          <c:x val="8.9272199627622506E-2"/>
          <c:y val="0.17118392614716263"/>
          <c:w val="0.87753018372703417"/>
          <c:h val="0.64120727419771517"/>
        </c:manualLayout>
      </c:layout>
      <c:lineChart>
        <c:grouping val="standard"/>
        <c:varyColors val="0"/>
        <c:ser>
          <c:idx val="1"/>
          <c:order val="0"/>
          <c:tx>
            <c:v>Reduced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trendline>
            <c:spPr>
              <a:ln w="9525" cap="rnd">
                <a:solidFill>
                  <a:schemeClr val="accent2"/>
                </a:solidFill>
              </a:ln>
              <a:effectLst/>
            </c:spPr>
            <c:trendlineType val="linear"/>
            <c:dispRSqr val="0"/>
            <c:dispEq val="0"/>
          </c:trendline>
          <c:trendline>
            <c:spPr>
              <a:ln w="9525" cap="rnd">
                <a:solidFill>
                  <a:schemeClr val="accent2"/>
                </a:solidFill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nb-NO"/>
                </a:p>
              </c:txPr>
            </c:trendlineLbl>
          </c:trendline>
          <c:cat>
            <c:numRef>
              <c:extLst>
                <c:ext xmlns:c15="http://schemas.microsoft.com/office/drawing/2012/chart" uri="{02D57815-91ED-43cb-92C2-25804820EDAC}">
                  <c15:fullRef>
                    <c15:sqref>IRELAND!$D$3:$AK$3</c15:sqref>
                  </c15:fullRef>
                </c:ext>
              </c:extLst>
              <c:f>IRELAND!$D$3:$AH$3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IRELAND!$D$8:$AK$8</c15:sqref>
                  </c15:fullRef>
                </c:ext>
              </c:extLst>
              <c:f>IRELAND!$D$8:$AH$8</c:f>
              <c:numCache>
                <c:formatCode>General</c:formatCode>
                <c:ptCount val="31"/>
                <c:pt idx="0">
                  <c:v>90.420692435294129</c:v>
                </c:pt>
                <c:pt idx="1">
                  <c:v>92.046567117647058</c:v>
                </c:pt>
                <c:pt idx="2">
                  <c:v>94.317128870588235</c:v>
                </c:pt>
                <c:pt idx="3">
                  <c:v>93.80411740000001</c:v>
                </c:pt>
                <c:pt idx="4">
                  <c:v>94.661215023529408</c:v>
                </c:pt>
                <c:pt idx="5">
                  <c:v>95.258536635294121</c:v>
                </c:pt>
                <c:pt idx="6">
                  <c:v>98.787833282352949</c:v>
                </c:pt>
                <c:pt idx="7">
                  <c:v>101.3733252</c:v>
                </c:pt>
                <c:pt idx="8">
                  <c:v>105.16751807058824</c:v>
                </c:pt>
                <c:pt idx="9">
                  <c:v>103.33913495294118</c:v>
                </c:pt>
                <c:pt idx="10">
                  <c:v>98.854137941176461</c:v>
                </c:pt>
                <c:pt idx="11">
                  <c:v>98.969647411764711</c:v>
                </c:pt>
                <c:pt idx="12">
                  <c:v>99.361631517647055</c:v>
                </c:pt>
                <c:pt idx="13">
                  <c:v>99.377673047058821</c:v>
                </c:pt>
                <c:pt idx="14">
                  <c:v>97.230350247058823</c:v>
                </c:pt>
                <c:pt idx="15">
                  <c:v>98.717132541176483</c:v>
                </c:pt>
                <c:pt idx="16">
                  <c:v>100.04268408235295</c:v>
                </c:pt>
                <c:pt idx="17">
                  <c:v>94.47015315294118</c:v>
                </c:pt>
                <c:pt idx="18">
                  <c:v>96.120266941176482</c:v>
                </c:pt>
                <c:pt idx="19">
                  <c:v>96.238302752941181</c:v>
                </c:pt>
                <c:pt idx="20">
                  <c:v>94.638187494117645</c:v>
                </c:pt>
                <c:pt idx="21">
                  <c:v>91.015839929411754</c:v>
                </c:pt>
                <c:pt idx="22">
                  <c:v>96.472512623529411</c:v>
                </c:pt>
                <c:pt idx="23">
                  <c:v>97.163252364705897</c:v>
                </c:pt>
                <c:pt idx="24">
                  <c:v>94.126859729411763</c:v>
                </c:pt>
                <c:pt idx="25">
                  <c:v>98.493072588235293</c:v>
                </c:pt>
                <c:pt idx="26">
                  <c:v>102.83870314117647</c:v>
                </c:pt>
                <c:pt idx="27">
                  <c:v>105.96564794117647</c:v>
                </c:pt>
                <c:pt idx="28">
                  <c:v>111.42668468235294</c:v>
                </c:pt>
                <c:pt idx="29">
                  <c:v>103.28608549411764</c:v>
                </c:pt>
                <c:pt idx="30">
                  <c:v>101.6262996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B2-4732-90FF-257FF6283A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1961216"/>
        <c:axId val="100416256"/>
      </c:lineChart>
      <c:catAx>
        <c:axId val="101961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  <a:headEnd type="none" w="sm" len="sm"/>
            <a:tailEnd type="none" w="sm" len="sm"/>
          </a:ln>
          <a:effectLst/>
        </c:spPr>
        <c:txPr>
          <a:bodyPr rot="2700000" spcFirstLastPara="1" vertOverflow="ellipsis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00416256"/>
        <c:crosses val="autoZero"/>
        <c:auto val="0"/>
        <c:lblAlgn val="ctr"/>
        <c:lblOffset val="100"/>
        <c:noMultiLvlLbl val="0"/>
      </c:catAx>
      <c:valAx>
        <c:axId val="100416256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0">
                    <a:schemeClr val="tx1">
                      <a:lumMod val="5000"/>
                      <a:lumOff val="95000"/>
                    </a:schemeClr>
                  </a:gs>
                  <a:gs pos="100000">
                    <a:schemeClr val="tx1">
                      <a:lumMod val="15000"/>
                      <a:lumOff val="8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019612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5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b-NO"/>
              <a:t>LUXEMBOURG</a:t>
            </a:r>
            <a:endParaRPr lang="en-US"/>
          </a:p>
        </c:rich>
      </c:tx>
      <c:layout>
        <c:manualLayout>
          <c:xMode val="edge"/>
          <c:yMode val="edge"/>
          <c:x val="0.37815966754155733"/>
          <c:y val="1.7118402282453638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>
        <c:manualLayout>
          <c:layoutTarget val="inner"/>
          <c:xMode val="edge"/>
          <c:yMode val="edge"/>
          <c:x val="8.9272199627622506E-2"/>
          <c:y val="0.17118392614716263"/>
          <c:w val="0.87753018372703417"/>
          <c:h val="0.64120727419771517"/>
        </c:manualLayout>
      </c:layout>
      <c:barChart>
        <c:barDir val="col"/>
        <c:grouping val="stacked"/>
        <c:varyColors val="0"/>
        <c:ser>
          <c:idx val="0"/>
          <c:order val="0"/>
          <c:tx>
            <c:v>Oxidized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LUXEMBOURG!$D$3:$AK$3</c15:sqref>
                  </c15:fullRef>
                </c:ext>
              </c:extLst>
              <c:f>LUXEMBOURG!$D$3:$AH$3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LUXEMBOURG!$D$7:$AK$7</c15:sqref>
                  </c15:fullRef>
                </c:ext>
              </c:extLst>
              <c:f>LUXEMBOURG!$D$7:$AH$7</c:f>
              <c:numCache>
                <c:formatCode>General</c:formatCode>
                <c:ptCount val="31"/>
                <c:pt idx="0">
                  <c:v>12.434199430434784</c:v>
                </c:pt>
                <c:pt idx="1">
                  <c:v>14.156663335652173</c:v>
                </c:pt>
                <c:pt idx="2">
                  <c:v>14.192745328695651</c:v>
                </c:pt>
                <c:pt idx="3">
                  <c:v>13.530190714782609</c:v>
                </c:pt>
                <c:pt idx="4">
                  <c:v>12.466111289130435</c:v>
                </c:pt>
                <c:pt idx="5">
                  <c:v>10.644053</c:v>
                </c:pt>
                <c:pt idx="6">
                  <c:v>10.681403499565217</c:v>
                </c:pt>
                <c:pt idx="7">
                  <c:v>10.736011993913044</c:v>
                </c:pt>
                <c:pt idx="8">
                  <c:v>10.525175673478261</c:v>
                </c:pt>
                <c:pt idx="9">
                  <c:v>11.333731107391305</c:v>
                </c:pt>
                <c:pt idx="10">
                  <c:v>12.583864016956522</c:v>
                </c:pt>
                <c:pt idx="11">
                  <c:v>13.172791200434784</c:v>
                </c:pt>
                <c:pt idx="12">
                  <c:v>13.272912270434782</c:v>
                </c:pt>
                <c:pt idx="13">
                  <c:v>14.023123093913044</c:v>
                </c:pt>
                <c:pt idx="14">
                  <c:v>16.664807530000001</c:v>
                </c:pt>
                <c:pt idx="15">
                  <c:v>17.25044804304348</c:v>
                </c:pt>
                <c:pt idx="16">
                  <c:v>15.622514825217392</c:v>
                </c:pt>
                <c:pt idx="17">
                  <c:v>14.139785754347827</c:v>
                </c:pt>
                <c:pt idx="18">
                  <c:v>13.149054733043476</c:v>
                </c:pt>
                <c:pt idx="19">
                  <c:v>11.722828901304348</c:v>
                </c:pt>
                <c:pt idx="20">
                  <c:v>11.986056463043479</c:v>
                </c:pt>
                <c:pt idx="21">
                  <c:v>12.202041435652175</c:v>
                </c:pt>
                <c:pt idx="22">
                  <c:v>11.400020477391303</c:v>
                </c:pt>
                <c:pt idx="23">
                  <c:v>10.379185536086956</c:v>
                </c:pt>
                <c:pt idx="24">
                  <c:v>9.7292919682608687</c:v>
                </c:pt>
                <c:pt idx="25">
                  <c:v>8.6650413256521741</c:v>
                </c:pt>
                <c:pt idx="26">
                  <c:v>7.842103134782608</c:v>
                </c:pt>
                <c:pt idx="27">
                  <c:v>6.9688968878260864</c:v>
                </c:pt>
                <c:pt idx="28">
                  <c:v>6.4036276347826098</c:v>
                </c:pt>
                <c:pt idx="29">
                  <c:v>6.0404303521739129</c:v>
                </c:pt>
                <c:pt idx="30">
                  <c:v>4.8898450604347827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4A2-490C-ADE2-4927087FE210}"/>
            </c:ext>
          </c:extLst>
        </c:ser>
        <c:ser>
          <c:idx val="1"/>
          <c:order val="1"/>
          <c:tx>
            <c:v>Reduced</c:v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LUXEMBOURG!$D$3:$AK$3</c15:sqref>
                  </c15:fullRef>
                </c:ext>
              </c:extLst>
              <c:f>LUXEMBOURG!$D$3:$AH$3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LUXEMBOURG!$D$8:$AK$8</c15:sqref>
                  </c15:fullRef>
                </c:ext>
              </c:extLst>
              <c:f>LUXEMBOURG!$D$8:$AH$8</c:f>
              <c:numCache>
                <c:formatCode>General</c:formatCode>
                <c:ptCount val="31"/>
                <c:pt idx="0">
                  <c:v>4.5390872939999998</c:v>
                </c:pt>
                <c:pt idx="1">
                  <c:v>4.6903764212941175</c:v>
                </c:pt>
                <c:pt idx="2">
                  <c:v>4.6498749162352944</c:v>
                </c:pt>
                <c:pt idx="3">
                  <c:v>4.7509496505882352</c:v>
                </c:pt>
                <c:pt idx="4">
                  <c:v>4.7922120564705875</c:v>
                </c:pt>
                <c:pt idx="5">
                  <c:v>4.9532021568235294</c:v>
                </c:pt>
                <c:pt idx="6">
                  <c:v>5.0531919751764702</c:v>
                </c:pt>
                <c:pt idx="7">
                  <c:v>5.066211632588236</c:v>
                </c:pt>
                <c:pt idx="8">
                  <c:v>5.1075535494117652</c:v>
                </c:pt>
                <c:pt idx="9">
                  <c:v>5.2463840923529412</c:v>
                </c:pt>
                <c:pt idx="10">
                  <c:v>5.2131020718823526</c:v>
                </c:pt>
                <c:pt idx="11">
                  <c:v>5.1224783712941173</c:v>
                </c:pt>
                <c:pt idx="12">
                  <c:v>4.946579605882353</c:v>
                </c:pt>
                <c:pt idx="13">
                  <c:v>4.8006024038823529</c:v>
                </c:pt>
                <c:pt idx="14">
                  <c:v>4.8414851651764712</c:v>
                </c:pt>
                <c:pt idx="15">
                  <c:v>4.7971069382352942</c:v>
                </c:pt>
                <c:pt idx="16">
                  <c:v>4.697052073411764</c:v>
                </c:pt>
                <c:pt idx="17">
                  <c:v>4.8003308672941172</c:v>
                </c:pt>
                <c:pt idx="18">
                  <c:v>4.8571317990588243</c:v>
                </c:pt>
                <c:pt idx="19">
                  <c:v>4.793122013647058</c:v>
                </c:pt>
                <c:pt idx="20">
                  <c:v>4.8675844288235295</c:v>
                </c:pt>
                <c:pt idx="21">
                  <c:v>4.844897825764706</c:v>
                </c:pt>
                <c:pt idx="22">
                  <c:v>4.6698253914117647</c:v>
                </c:pt>
                <c:pt idx="23">
                  <c:v>4.6702899072941175</c:v>
                </c:pt>
                <c:pt idx="24">
                  <c:v>4.8088209787058824</c:v>
                </c:pt>
                <c:pt idx="25">
                  <c:v>4.826303166588235</c:v>
                </c:pt>
                <c:pt idx="26">
                  <c:v>4.8806109149411769</c:v>
                </c:pt>
                <c:pt idx="27">
                  <c:v>5.0550912711764706</c:v>
                </c:pt>
                <c:pt idx="28">
                  <c:v>5.1044406164705887</c:v>
                </c:pt>
                <c:pt idx="29">
                  <c:v>5.0463018743529418</c:v>
                </c:pt>
                <c:pt idx="30">
                  <c:v>5.0632410977647062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4A2-490C-ADE2-4927087FE2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01961216"/>
        <c:axId val="100416256"/>
      </c:barChart>
      <c:catAx>
        <c:axId val="101961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  <a:headEnd type="none" w="sm" len="sm"/>
            <a:tailEnd type="none" w="sm" len="sm"/>
          </a:ln>
          <a:effectLst/>
        </c:spPr>
        <c:txPr>
          <a:bodyPr rot="2700000" spcFirstLastPara="1" vertOverflow="ellipsis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0041625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00416256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0">
                    <a:schemeClr val="tx1">
                      <a:lumMod val="5000"/>
                      <a:lumOff val="95000"/>
                    </a:schemeClr>
                  </a:gs>
                  <a:gs pos="100000">
                    <a:schemeClr val="tx1">
                      <a:lumMod val="15000"/>
                      <a:lumOff val="8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019612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5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b-NO"/>
              <a:t>BELGIUM</a:t>
            </a:r>
            <a:endParaRPr lang="en-US"/>
          </a:p>
        </c:rich>
      </c:tx>
      <c:layout>
        <c:manualLayout>
          <c:xMode val="edge"/>
          <c:yMode val="edge"/>
          <c:x val="0.37815966754155733"/>
          <c:y val="1.7118402282453638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>
        <c:manualLayout>
          <c:layoutTarget val="inner"/>
          <c:xMode val="edge"/>
          <c:yMode val="edge"/>
          <c:x val="8.9272199627622506E-2"/>
          <c:y val="0.17118392614716263"/>
          <c:w val="0.87753018372703417"/>
          <c:h val="0.64120727419771517"/>
        </c:manualLayout>
      </c:layout>
      <c:lineChart>
        <c:grouping val="standard"/>
        <c:varyColors val="0"/>
        <c:ser>
          <c:idx val="0"/>
          <c:order val="0"/>
          <c:tx>
            <c:v>Oxidized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9525" cap="rnd">
                <a:solidFill>
                  <a:schemeClr val="accent1"/>
                </a:solidFill>
              </a:ln>
              <a:effectLst/>
            </c:spPr>
            <c:trendlineType val="linear"/>
            <c:dispRSqr val="0"/>
            <c:dispEq val="0"/>
          </c:trendline>
          <c:trendline>
            <c:spPr>
              <a:ln w="9525" cap="rnd">
                <a:solidFill>
                  <a:schemeClr val="accent1"/>
                </a:solidFill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1.7122891403273036E-4"/>
                  <c:y val="8.2437109443064524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nb-NO"/>
                </a:p>
              </c:txPr>
            </c:trendlineLbl>
          </c:trendline>
          <c:trendline>
            <c:spPr>
              <a:ln w="9525" cap="rnd">
                <a:solidFill>
                  <a:schemeClr val="accent1"/>
                </a:solidFill>
              </a:ln>
              <a:effectLst/>
            </c:spPr>
            <c:trendlineType val="linear"/>
            <c:dispRSqr val="0"/>
            <c:dispEq val="0"/>
          </c:trendline>
          <c:cat>
            <c:numRef>
              <c:extLst>
                <c:ext xmlns:c15="http://schemas.microsoft.com/office/drawing/2012/chart" uri="{02D57815-91ED-43cb-92C2-25804820EDAC}">
                  <c15:fullRef>
                    <c15:sqref>BELGIUM!$D$3:$AK$3</c15:sqref>
                  </c15:fullRef>
                </c:ext>
              </c:extLst>
              <c:f>BELGIUM!$D$3:$AH$3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BELGIUM!$D$7:$AK$7</c15:sqref>
                  </c15:fullRef>
                </c:ext>
              </c:extLst>
              <c:f>BELGIUM!$D$7:$AH$7</c:f>
              <c:numCache>
                <c:formatCode>General</c:formatCode>
                <c:ptCount val="31"/>
                <c:pt idx="0">
                  <c:v>128.77461474347825</c:v>
                </c:pt>
                <c:pt idx="1">
                  <c:v>128.57452175217392</c:v>
                </c:pt>
                <c:pt idx="2">
                  <c:v>129.03766034782609</c:v>
                </c:pt>
                <c:pt idx="3">
                  <c:v>127.54037632608696</c:v>
                </c:pt>
                <c:pt idx="4">
                  <c:v>127.10065805652175</c:v>
                </c:pt>
                <c:pt idx="5">
                  <c:v>125.29244724347826</c:v>
                </c:pt>
                <c:pt idx="6">
                  <c:v>120.88828040434782</c:v>
                </c:pt>
                <c:pt idx="7">
                  <c:v>116.55366270434781</c:v>
                </c:pt>
                <c:pt idx="8">
                  <c:v>117.01747469999999</c:v>
                </c:pt>
                <c:pt idx="9">
                  <c:v>108.80766667826087</c:v>
                </c:pt>
                <c:pt idx="10">
                  <c:v>109.24471603043477</c:v>
                </c:pt>
                <c:pt idx="11">
                  <c:v>105.48809210434784</c:v>
                </c:pt>
                <c:pt idx="12">
                  <c:v>102.06285916521738</c:v>
                </c:pt>
                <c:pt idx="13">
                  <c:v>100.62410107826088</c:v>
                </c:pt>
                <c:pt idx="14">
                  <c:v>103.69574460000001</c:v>
                </c:pt>
                <c:pt idx="15">
                  <c:v>99.244856778260868</c:v>
                </c:pt>
                <c:pt idx="16">
                  <c:v>94.337400073913045</c:v>
                </c:pt>
                <c:pt idx="17">
                  <c:v>91.251519404347832</c:v>
                </c:pt>
                <c:pt idx="18">
                  <c:v>83.074004817391298</c:v>
                </c:pt>
                <c:pt idx="19">
                  <c:v>73.78496272608696</c:v>
                </c:pt>
                <c:pt idx="20">
                  <c:v>74.232401630434779</c:v>
                </c:pt>
                <c:pt idx="21">
                  <c:v>68.99864068695652</c:v>
                </c:pt>
                <c:pt idx="22">
                  <c:v>65.531667752173902</c:v>
                </c:pt>
                <c:pt idx="23">
                  <c:v>62.758194952173909</c:v>
                </c:pt>
                <c:pt idx="24">
                  <c:v>59.692041500000002</c:v>
                </c:pt>
                <c:pt idx="25">
                  <c:v>59.819425582608694</c:v>
                </c:pt>
                <c:pt idx="26">
                  <c:v>56.338767617391312</c:v>
                </c:pt>
                <c:pt idx="27">
                  <c:v>53.012339617391305</c:v>
                </c:pt>
                <c:pt idx="28">
                  <c:v>51.008381839130429</c:v>
                </c:pt>
                <c:pt idx="29">
                  <c:v>47.345295778260876</c:v>
                </c:pt>
                <c:pt idx="30">
                  <c:v>41.019563169565217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4EB-41A4-8722-283ED8451F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1961216"/>
        <c:axId val="100416256"/>
      </c:lineChart>
      <c:catAx>
        <c:axId val="101961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  <a:headEnd type="none" w="sm" len="sm"/>
            <a:tailEnd type="none" w="sm" len="sm"/>
          </a:ln>
          <a:effectLst/>
        </c:spPr>
        <c:txPr>
          <a:bodyPr rot="2700000" spcFirstLastPara="1" vertOverflow="ellipsis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00416256"/>
        <c:crosses val="autoZero"/>
        <c:auto val="0"/>
        <c:lblAlgn val="ctr"/>
        <c:lblOffset val="100"/>
        <c:noMultiLvlLbl val="0"/>
      </c:catAx>
      <c:valAx>
        <c:axId val="100416256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0">
                    <a:schemeClr val="tx1">
                      <a:lumMod val="5000"/>
                      <a:lumOff val="95000"/>
                    </a:schemeClr>
                  </a:gs>
                  <a:gs pos="100000">
                    <a:schemeClr val="tx1">
                      <a:lumMod val="15000"/>
                      <a:lumOff val="8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019612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b-NO" sz="1800" b="1" baseline="0"/>
              <a:t>LUXEMBOURG</a:t>
            </a:r>
            <a:endParaRPr lang="pl-PL" sz="1800" b="1" baseline="0"/>
          </a:p>
        </c:rich>
      </c:tx>
      <c:layout>
        <c:manualLayout>
          <c:xMode val="edge"/>
          <c:yMode val="edge"/>
          <c:x val="0.41922251922000864"/>
          <c:y val="4.2466992006227361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>
        <c:manualLayout>
          <c:layoutTarget val="inner"/>
          <c:xMode val="edge"/>
          <c:yMode val="edge"/>
          <c:x val="9.1914214670534608E-2"/>
          <c:y val="0.18218804492629614"/>
          <c:w val="0.87753018372703417"/>
          <c:h val="0.64120727419771517"/>
        </c:manualLayout>
      </c:layout>
      <c:lineChart>
        <c:grouping val="standard"/>
        <c:varyColors val="0"/>
        <c:ser>
          <c:idx val="0"/>
          <c:order val="0"/>
          <c:spPr>
            <a:ln w="38100" cap="rnd">
              <a:solidFill>
                <a:schemeClr val="accent1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bg1">
                  <a:lumMod val="75000"/>
                </a:schemeClr>
              </a:solidFill>
              <a:ln w="9525">
                <a:solidFill>
                  <a:schemeClr val="tx1"/>
                </a:solidFill>
              </a:ln>
              <a:effectLst/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LUXEMBOURG!$D$29:$AK$29</c15:sqref>
                  </c15:fullRef>
                </c:ext>
              </c:extLst>
              <c:f>LUXEMBOURG!$D$29:$AH$29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LUXEMBOURG!$D$30:$AK$30</c15:sqref>
                  </c15:fullRef>
                </c:ext>
              </c:extLst>
              <c:f>LUXEMBOURG!$D$30:$AH$30</c:f>
              <c:numCache>
                <c:formatCode>General</c:formatCode>
                <c:ptCount val="31"/>
                <c:pt idx="0">
                  <c:v>101.62501518370257</c:v>
                </c:pt>
                <c:pt idx="1">
                  <c:v>115.70275468759408</c:v>
                </c:pt>
                <c:pt idx="2">
                  <c:v>115.99765369668719</c:v>
                </c:pt>
                <c:pt idx="3">
                  <c:v>110.58257867914017</c:v>
                </c:pt>
                <c:pt idx="4">
                  <c:v>101.88583158307186</c:v>
                </c:pt>
                <c:pt idx="5">
                  <c:v>86.994104750603256</c:v>
                </c:pt>
                <c:pt idx="6">
                  <c:v>87.299371294434252</c:v>
                </c:pt>
                <c:pt idx="7">
                  <c:v>87.745687850502463</c:v>
                </c:pt>
                <c:pt idx="8">
                  <c:v>86.022517461822957</c:v>
                </c:pt>
                <c:pt idx="9">
                  <c:v>92.630860741821735</c:v>
                </c:pt>
                <c:pt idx="10">
                  <c:v>102.84822749928648</c:v>
                </c:pt>
                <c:pt idx="11">
                  <c:v>107.66154373230276</c:v>
                </c:pt>
                <c:pt idx="12">
                  <c:v>108.47983567911309</c:v>
                </c:pt>
                <c:pt idx="13">
                  <c:v>114.61132703515052</c:v>
                </c:pt>
                <c:pt idx="14">
                  <c:v>136.20187835530902</c:v>
                </c:pt>
                <c:pt idx="15">
                  <c:v>140.98833255070821</c:v>
                </c:pt>
                <c:pt idx="16">
                  <c:v>127.68319466023085</c:v>
                </c:pt>
                <c:pt idx="17">
                  <c:v>115.56481380399201</c:v>
                </c:pt>
                <c:pt idx="18">
                  <c:v>107.46754500544105</c:v>
                </c:pt>
                <c:pt idx="19">
                  <c:v>95.810966500586744</c:v>
                </c:pt>
                <c:pt idx="20">
                  <c:v>97.9623317821369</c:v>
                </c:pt>
                <c:pt idx="21">
                  <c:v>99.72758223059644</c:v>
                </c:pt>
                <c:pt idx="22">
                  <c:v>93.172645379462253</c:v>
                </c:pt>
                <c:pt idx="23">
                  <c:v>84.829336508592618</c:v>
                </c:pt>
                <c:pt idx="24">
                  <c:v>79.517740529485238</c:v>
                </c:pt>
                <c:pt idx="25">
                  <c:v>70.819594073055754</c:v>
                </c:pt>
                <c:pt idx="26">
                  <c:v>64.09370016969217</c:v>
                </c:pt>
                <c:pt idx="27">
                  <c:v>56.956964218018797</c:v>
                </c:pt>
                <c:pt idx="28">
                  <c:v>52.337004827403256</c:v>
                </c:pt>
                <c:pt idx="29">
                  <c:v>49.368584579176819</c:v>
                </c:pt>
                <c:pt idx="30">
                  <c:v>39.964822929919961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v>Oxidised N</c:v>
                </c15:tx>
              </c15:filteredSeriesTitle>
            </c:ext>
            <c:ext xmlns:c16="http://schemas.microsoft.com/office/drawing/2014/chart" uri="{C3380CC4-5D6E-409C-BE32-E72D297353CC}">
              <c16:uniqueId val="{00000000-E028-4EE5-BEEB-05B0BD7CF2D9}"/>
            </c:ext>
          </c:extLst>
        </c:ser>
        <c:ser>
          <c:idx val="1"/>
          <c:order val="1"/>
          <c:spPr>
            <a:ln w="38100" cap="rnd">
              <a:solidFill>
                <a:srgbClr val="FF000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bg1">
                  <a:lumMod val="75000"/>
                </a:schemeClr>
              </a:solidFill>
              <a:ln w="9525">
                <a:solidFill>
                  <a:schemeClr val="tx1"/>
                </a:solidFill>
              </a:ln>
              <a:effectLst/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LUXEMBOURG!$D$29:$AK$29</c15:sqref>
                  </c15:fullRef>
                </c:ext>
              </c:extLst>
              <c:f>LUXEMBOURG!$D$29:$AH$29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LUXEMBOURG!$D$31:$AK$31</c15:sqref>
                  </c15:fullRef>
                </c:ext>
              </c:extLst>
              <c:f>LUXEMBOURG!$D$31:$AH$31</c:f>
              <c:numCache>
                <c:formatCode>General</c:formatCode>
                <c:ptCount val="31"/>
                <c:pt idx="0">
                  <c:v>89.495789252611956</c:v>
                </c:pt>
                <c:pt idx="1">
                  <c:v>92.478710482266095</c:v>
                </c:pt>
                <c:pt idx="2">
                  <c:v>91.680154753683951</c:v>
                </c:pt>
                <c:pt idx="3">
                  <c:v>93.673014229282003</c:v>
                </c:pt>
                <c:pt idx="4">
                  <c:v>94.486572405566491</c:v>
                </c:pt>
                <c:pt idx="5">
                  <c:v>97.66076473978066</c:v>
                </c:pt>
                <c:pt idx="6">
                  <c:v>99.632233260016122</c:v>
                </c:pt>
                <c:pt idx="7">
                  <c:v>99.8889378440863</c:v>
                </c:pt>
                <c:pt idx="8">
                  <c:v>100.70406371316319</c:v>
                </c:pt>
                <c:pt idx="9">
                  <c:v>103.44134286382258</c:v>
                </c:pt>
                <c:pt idx="10">
                  <c:v>102.78513149422099</c:v>
                </c:pt>
                <c:pt idx="11">
                  <c:v>100.99833183961704</c:v>
                </c:pt>
                <c:pt idx="12">
                  <c:v>97.530189938073335</c:v>
                </c:pt>
                <c:pt idx="13">
                  <c:v>94.652002307016517</c:v>
                </c:pt>
                <c:pt idx="14">
                  <c:v>95.45807514762474</c:v>
                </c:pt>
                <c:pt idx="15">
                  <c:v>94.58308328505754</c:v>
                </c:pt>
                <c:pt idx="16">
                  <c:v>92.610332263551143</c:v>
                </c:pt>
                <c:pt idx="17">
                  <c:v>94.646648503553166</c:v>
                </c:pt>
                <c:pt idx="18">
                  <c:v>95.76657501945995</c:v>
                </c:pt>
                <c:pt idx="19">
                  <c:v>94.504513751572773</c:v>
                </c:pt>
                <c:pt idx="20">
                  <c:v>95.97266630829553</c:v>
                </c:pt>
                <c:pt idx="21">
                  <c:v>95.525361527686016</c:v>
                </c:pt>
                <c:pt idx="22">
                  <c:v>92.073512141686408</c:v>
                </c:pt>
                <c:pt idx="23">
                  <c:v>92.08267085858671</c:v>
                </c:pt>
                <c:pt idx="24">
                  <c:v>94.814045421132377</c:v>
                </c:pt>
                <c:pt idx="25">
                  <c:v>95.158736347094901</c:v>
                </c:pt>
                <c:pt idx="26">
                  <c:v>96.229505531861037</c:v>
                </c:pt>
                <c:pt idx="27">
                  <c:v>99.669681095568663</c:v>
                </c:pt>
                <c:pt idx="28">
                  <c:v>100.64268697100859</c:v>
                </c:pt>
                <c:pt idx="29">
                  <c:v>99.496383259500178</c:v>
                </c:pt>
                <c:pt idx="30">
                  <c:v>99.830368721856473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v>Reduced N</c:v>
                </c15:tx>
              </c15:filteredSeriesTitle>
            </c:ext>
            <c:ext xmlns:c16="http://schemas.microsoft.com/office/drawing/2014/chart" uri="{C3380CC4-5D6E-409C-BE32-E72D297353CC}">
              <c16:uniqueId val="{00000001-E028-4EE5-BEEB-05B0BD7CF2D9}"/>
            </c:ext>
          </c:extLst>
        </c:ser>
        <c:ser>
          <c:idx val="2"/>
          <c:order val="2"/>
          <c:spPr>
            <a:ln w="381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LUXEMBOURG!$D$29:$AK$29</c15:sqref>
                  </c15:fullRef>
                </c:ext>
              </c:extLst>
              <c:f>LUXEMBOURG!$D$29:$AH$29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LUXEMBOURG!$D$32:$AK$32</c15:sqref>
                  </c15:fullRef>
                </c:ext>
              </c:extLst>
              <c:f>LUXEMBOURG!$D$32:$AH$32</c:f>
              <c:numCache>
                <c:formatCode>General</c:formatCode>
                <c:ptCount val="31"/>
                <c:pt idx="0">
                  <c:v>98.070570401298397</c:v>
                </c:pt>
                <c:pt idx="1">
                  <c:v>108.89699616508548</c:v>
                </c:pt>
                <c:pt idx="2">
                  <c:v>108.87146050594785</c:v>
                </c:pt>
                <c:pt idx="3">
                  <c:v>105.62726549815127</c:v>
                </c:pt>
                <c:pt idx="4">
                  <c:v>99.717493856776784</c:v>
                </c:pt>
                <c:pt idx="5">
                  <c:v>90.119947583411445</c:v>
                </c:pt>
                <c:pt idx="6">
                  <c:v>90.913491199094295</c:v>
                </c:pt>
                <c:pt idx="7">
                  <c:v>91.304242355657337</c:v>
                </c:pt>
                <c:pt idx="8">
                  <c:v>90.324914479338943</c:v>
                </c:pt>
                <c:pt idx="9">
                  <c:v>95.798850355678695</c:v>
                </c:pt>
                <c:pt idx="10">
                  <c:v>102.82973734441018</c:v>
                </c:pt>
                <c:pt idx="11">
                  <c:v>105.70890315321176</c:v>
                </c:pt>
                <c:pt idx="12">
                  <c:v>105.27106445211746</c:v>
                </c:pt>
                <c:pt idx="13">
                  <c:v>108.76228785958561</c:v>
                </c:pt>
                <c:pt idx="14">
                  <c:v>124.26199038969385</c:v>
                </c:pt>
                <c:pt idx="15">
                  <c:v>127.38936942927297</c:v>
                </c:pt>
                <c:pt idx="16">
                  <c:v>117.40516426834014</c:v>
                </c:pt>
                <c:pt idx="17">
                  <c:v>109.43478836526828</c:v>
                </c:pt>
                <c:pt idx="18">
                  <c:v>104.0385997494103</c:v>
                </c:pt>
                <c:pt idx="19">
                  <c:v>95.428113201986108</c:v>
                </c:pt>
                <c:pt idx="20">
                  <c:v>97.379264395775735</c:v>
                </c:pt>
                <c:pt idx="21">
                  <c:v>98.496130072245236</c:v>
                </c:pt>
                <c:pt idx="22">
                  <c:v>92.850546638423438</c:v>
                </c:pt>
                <c:pt idx="23">
                  <c:v>86.954911263473221</c:v>
                </c:pt>
                <c:pt idx="24">
                  <c:v>84.000291305690467</c:v>
                </c:pt>
                <c:pt idx="25">
                  <c:v>77.952129797565291</c:v>
                </c:pt>
                <c:pt idx="26">
                  <c:v>73.511032021440982</c:v>
                </c:pt>
                <c:pt idx="27">
                  <c:v>69.473838296401382</c:v>
                </c:pt>
                <c:pt idx="28">
                  <c:v>66.492885905988629</c:v>
                </c:pt>
                <c:pt idx="29">
                  <c:v>64.058433171737548</c:v>
                </c:pt>
                <c:pt idx="30">
                  <c:v>57.508298341692935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v>Total N</c:v>
                </c15:tx>
              </c15:filteredSeriesTitle>
            </c:ext>
            <c:ext xmlns:c16="http://schemas.microsoft.com/office/drawing/2014/chart" uri="{C3380CC4-5D6E-409C-BE32-E72D297353CC}">
              <c16:uniqueId val="{00000002-E028-4EE5-BEEB-05B0BD7CF2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774272"/>
        <c:axId val="102680256"/>
      </c:lineChart>
      <c:catAx>
        <c:axId val="102774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2700000" spcFirstLastPara="1" vertOverflow="ellipsis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0268025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02680256"/>
        <c:scaling>
          <c:orientation val="minMax"/>
          <c:max val="16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minorGridlines>
          <c:spPr>
            <a:ln w="9525" cap="flat" cmpd="sng" algn="ctr">
              <a:noFill/>
              <a:prstDash val="dash"/>
              <a:round/>
            </a:ln>
            <a:effectLst/>
          </c:spPr>
        </c:minorGridlines>
        <c:numFmt formatCode="0" sourceLinked="0"/>
        <c:majorTickMark val="none"/>
        <c:minorTickMark val="none"/>
        <c:tickLblPos val="nextTo"/>
        <c:spPr>
          <a:noFill/>
          <a:ln>
            <a:solidFill>
              <a:schemeClr val="tx1">
                <a:alpha val="96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02774272"/>
        <c:crosses val="autoZero"/>
        <c:crossBetween val="midCat"/>
      </c:valAx>
      <c:spPr>
        <a:solidFill>
          <a:schemeClr val="bg1">
            <a:lumMod val="95000"/>
          </a:schemeClr>
        </a:solidFill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5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b-NO"/>
              <a:t>LUXEMBOURG</a:t>
            </a:r>
            <a:endParaRPr lang="en-US"/>
          </a:p>
        </c:rich>
      </c:tx>
      <c:layout>
        <c:manualLayout>
          <c:xMode val="edge"/>
          <c:yMode val="edge"/>
          <c:x val="0.37815966754155733"/>
          <c:y val="1.7118402282453638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>
        <c:manualLayout>
          <c:layoutTarget val="inner"/>
          <c:xMode val="edge"/>
          <c:yMode val="edge"/>
          <c:x val="8.9272199627622506E-2"/>
          <c:y val="0.17118392614716263"/>
          <c:w val="0.87753018372703417"/>
          <c:h val="0.64120727419771517"/>
        </c:manualLayout>
      </c:layout>
      <c:lineChart>
        <c:grouping val="standard"/>
        <c:varyColors val="0"/>
        <c:ser>
          <c:idx val="0"/>
          <c:order val="0"/>
          <c:tx>
            <c:v>Oxidized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9525" cap="rnd">
                <a:solidFill>
                  <a:schemeClr val="accent1"/>
                </a:solidFill>
              </a:ln>
              <a:effectLst/>
            </c:spPr>
            <c:trendlineType val="linear"/>
            <c:dispRSqr val="0"/>
            <c:dispEq val="0"/>
          </c:trendline>
          <c:trendline>
            <c:spPr>
              <a:ln w="9525" cap="rnd">
                <a:solidFill>
                  <a:schemeClr val="accent1"/>
                </a:solidFill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nb-NO"/>
                </a:p>
              </c:txPr>
            </c:trendlineLbl>
          </c:trendline>
          <c:cat>
            <c:numRef>
              <c:extLst>
                <c:ext xmlns:c15="http://schemas.microsoft.com/office/drawing/2012/chart" uri="{02D57815-91ED-43cb-92C2-25804820EDAC}">
                  <c15:fullRef>
                    <c15:sqref>LUXEMBOURG!$D$3:$AK$3</c15:sqref>
                  </c15:fullRef>
                </c:ext>
              </c:extLst>
              <c:f>LUXEMBOURG!$D$3:$AH$3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LUXEMBOURG!$D$7:$AK$7</c15:sqref>
                  </c15:fullRef>
                </c:ext>
              </c:extLst>
              <c:f>LUXEMBOURG!$D$7:$AH$7</c:f>
              <c:numCache>
                <c:formatCode>General</c:formatCode>
                <c:ptCount val="31"/>
                <c:pt idx="0">
                  <c:v>12.434199430434784</c:v>
                </c:pt>
                <c:pt idx="1">
                  <c:v>14.156663335652173</c:v>
                </c:pt>
                <c:pt idx="2">
                  <c:v>14.192745328695651</c:v>
                </c:pt>
                <c:pt idx="3">
                  <c:v>13.530190714782609</c:v>
                </c:pt>
                <c:pt idx="4">
                  <c:v>12.466111289130435</c:v>
                </c:pt>
                <c:pt idx="5">
                  <c:v>10.644053</c:v>
                </c:pt>
                <c:pt idx="6">
                  <c:v>10.681403499565217</c:v>
                </c:pt>
                <c:pt idx="7">
                  <c:v>10.736011993913044</c:v>
                </c:pt>
                <c:pt idx="8">
                  <c:v>10.525175673478261</c:v>
                </c:pt>
                <c:pt idx="9">
                  <c:v>11.333731107391305</c:v>
                </c:pt>
                <c:pt idx="10">
                  <c:v>12.583864016956522</c:v>
                </c:pt>
                <c:pt idx="11">
                  <c:v>13.172791200434784</c:v>
                </c:pt>
                <c:pt idx="12">
                  <c:v>13.272912270434782</c:v>
                </c:pt>
                <c:pt idx="13">
                  <c:v>14.023123093913044</c:v>
                </c:pt>
                <c:pt idx="14">
                  <c:v>16.664807530000001</c:v>
                </c:pt>
                <c:pt idx="15">
                  <c:v>17.25044804304348</c:v>
                </c:pt>
                <c:pt idx="16">
                  <c:v>15.622514825217392</c:v>
                </c:pt>
                <c:pt idx="17">
                  <c:v>14.139785754347827</c:v>
                </c:pt>
                <c:pt idx="18">
                  <c:v>13.149054733043476</c:v>
                </c:pt>
                <c:pt idx="19">
                  <c:v>11.722828901304348</c:v>
                </c:pt>
                <c:pt idx="20">
                  <c:v>11.986056463043479</c:v>
                </c:pt>
                <c:pt idx="21">
                  <c:v>12.202041435652175</c:v>
                </c:pt>
                <c:pt idx="22">
                  <c:v>11.400020477391303</c:v>
                </c:pt>
                <c:pt idx="23">
                  <c:v>10.379185536086956</c:v>
                </c:pt>
                <c:pt idx="24">
                  <c:v>9.7292919682608687</c:v>
                </c:pt>
                <c:pt idx="25">
                  <c:v>8.6650413256521741</c:v>
                </c:pt>
                <c:pt idx="26">
                  <c:v>7.842103134782608</c:v>
                </c:pt>
                <c:pt idx="27">
                  <c:v>6.9688968878260864</c:v>
                </c:pt>
                <c:pt idx="28">
                  <c:v>6.4036276347826098</c:v>
                </c:pt>
                <c:pt idx="29">
                  <c:v>6.0404303521739129</c:v>
                </c:pt>
                <c:pt idx="30">
                  <c:v>4.8898450604347827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72-4E01-BAAD-118E7F150E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1961216"/>
        <c:axId val="100416256"/>
      </c:lineChart>
      <c:catAx>
        <c:axId val="101961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  <a:headEnd type="none" w="sm" len="sm"/>
            <a:tailEnd type="none" w="sm" len="sm"/>
          </a:ln>
          <a:effectLst/>
        </c:spPr>
        <c:txPr>
          <a:bodyPr rot="2700000" spcFirstLastPara="1" vertOverflow="ellipsis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00416256"/>
        <c:crosses val="autoZero"/>
        <c:auto val="0"/>
        <c:lblAlgn val="ctr"/>
        <c:lblOffset val="100"/>
        <c:noMultiLvlLbl val="0"/>
      </c:catAx>
      <c:valAx>
        <c:axId val="100416256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0">
                    <a:schemeClr val="tx1">
                      <a:lumMod val="5000"/>
                      <a:lumOff val="95000"/>
                    </a:schemeClr>
                  </a:gs>
                  <a:gs pos="100000">
                    <a:schemeClr val="tx1">
                      <a:lumMod val="15000"/>
                      <a:lumOff val="8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019612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5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b-NO"/>
              <a:t>LUXEMBOURG</a:t>
            </a:r>
            <a:endParaRPr lang="en-US"/>
          </a:p>
        </c:rich>
      </c:tx>
      <c:layout>
        <c:manualLayout>
          <c:xMode val="edge"/>
          <c:yMode val="edge"/>
          <c:x val="0.37815966754155733"/>
          <c:y val="1.7118402282453638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>
        <c:manualLayout>
          <c:layoutTarget val="inner"/>
          <c:xMode val="edge"/>
          <c:yMode val="edge"/>
          <c:x val="8.9272199627622506E-2"/>
          <c:y val="0.17118392614716263"/>
          <c:w val="0.87753018372703417"/>
          <c:h val="0.64120727419771517"/>
        </c:manualLayout>
      </c:layout>
      <c:lineChart>
        <c:grouping val="standard"/>
        <c:varyColors val="0"/>
        <c:ser>
          <c:idx val="1"/>
          <c:order val="0"/>
          <c:tx>
            <c:v>Reduced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trendline>
            <c:spPr>
              <a:ln w="9525" cap="rnd">
                <a:solidFill>
                  <a:schemeClr val="accent2"/>
                </a:solidFill>
              </a:ln>
              <a:effectLst/>
            </c:spPr>
            <c:trendlineType val="linear"/>
            <c:dispRSqr val="0"/>
            <c:dispEq val="0"/>
          </c:trendline>
          <c:trendline>
            <c:spPr>
              <a:ln w="9525" cap="rnd">
                <a:solidFill>
                  <a:schemeClr val="accent2"/>
                </a:solidFill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nb-NO"/>
                </a:p>
              </c:txPr>
            </c:trendlineLbl>
          </c:trendline>
          <c:cat>
            <c:numRef>
              <c:extLst>
                <c:ext xmlns:c15="http://schemas.microsoft.com/office/drawing/2012/chart" uri="{02D57815-91ED-43cb-92C2-25804820EDAC}">
                  <c15:fullRef>
                    <c15:sqref>LUXEMBOURG!$D$3:$AK$3</c15:sqref>
                  </c15:fullRef>
                </c:ext>
              </c:extLst>
              <c:f>LUXEMBOURG!$D$3:$AH$3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LUXEMBOURG!$D$8:$AK$8</c15:sqref>
                  </c15:fullRef>
                </c:ext>
              </c:extLst>
              <c:f>LUXEMBOURG!$D$8:$AH$8</c:f>
              <c:numCache>
                <c:formatCode>General</c:formatCode>
                <c:ptCount val="31"/>
                <c:pt idx="0">
                  <c:v>4.5390872939999998</c:v>
                </c:pt>
                <c:pt idx="1">
                  <c:v>4.6903764212941175</c:v>
                </c:pt>
                <c:pt idx="2">
                  <c:v>4.6498749162352944</c:v>
                </c:pt>
                <c:pt idx="3">
                  <c:v>4.7509496505882352</c:v>
                </c:pt>
                <c:pt idx="4">
                  <c:v>4.7922120564705875</c:v>
                </c:pt>
                <c:pt idx="5">
                  <c:v>4.9532021568235294</c:v>
                </c:pt>
                <c:pt idx="6">
                  <c:v>5.0531919751764702</c:v>
                </c:pt>
                <c:pt idx="7">
                  <c:v>5.066211632588236</c:v>
                </c:pt>
                <c:pt idx="8">
                  <c:v>5.1075535494117652</c:v>
                </c:pt>
                <c:pt idx="9">
                  <c:v>5.2463840923529412</c:v>
                </c:pt>
                <c:pt idx="10">
                  <c:v>5.2131020718823526</c:v>
                </c:pt>
                <c:pt idx="11">
                  <c:v>5.1224783712941173</c:v>
                </c:pt>
                <c:pt idx="12">
                  <c:v>4.946579605882353</c:v>
                </c:pt>
                <c:pt idx="13">
                  <c:v>4.8006024038823529</c:v>
                </c:pt>
                <c:pt idx="14">
                  <c:v>4.8414851651764712</c:v>
                </c:pt>
                <c:pt idx="15">
                  <c:v>4.7971069382352942</c:v>
                </c:pt>
                <c:pt idx="16">
                  <c:v>4.697052073411764</c:v>
                </c:pt>
                <c:pt idx="17">
                  <c:v>4.8003308672941172</c:v>
                </c:pt>
                <c:pt idx="18">
                  <c:v>4.8571317990588243</c:v>
                </c:pt>
                <c:pt idx="19">
                  <c:v>4.793122013647058</c:v>
                </c:pt>
                <c:pt idx="20">
                  <c:v>4.8675844288235295</c:v>
                </c:pt>
                <c:pt idx="21">
                  <c:v>4.844897825764706</c:v>
                </c:pt>
                <c:pt idx="22">
                  <c:v>4.6698253914117647</c:v>
                </c:pt>
                <c:pt idx="23">
                  <c:v>4.6702899072941175</c:v>
                </c:pt>
                <c:pt idx="24">
                  <c:v>4.8088209787058824</c:v>
                </c:pt>
                <c:pt idx="25">
                  <c:v>4.826303166588235</c:v>
                </c:pt>
                <c:pt idx="26">
                  <c:v>4.8806109149411769</c:v>
                </c:pt>
                <c:pt idx="27">
                  <c:v>5.0550912711764706</c:v>
                </c:pt>
                <c:pt idx="28">
                  <c:v>5.1044406164705887</c:v>
                </c:pt>
                <c:pt idx="29">
                  <c:v>5.0463018743529418</c:v>
                </c:pt>
                <c:pt idx="30">
                  <c:v>5.0632410977647062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81-4073-855E-86C3C60C10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1961216"/>
        <c:axId val="100416256"/>
      </c:lineChart>
      <c:catAx>
        <c:axId val="101961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  <a:headEnd type="none" w="sm" len="sm"/>
            <a:tailEnd type="none" w="sm" len="sm"/>
          </a:ln>
          <a:effectLst/>
        </c:spPr>
        <c:txPr>
          <a:bodyPr rot="2700000" spcFirstLastPara="1" vertOverflow="ellipsis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00416256"/>
        <c:crosses val="autoZero"/>
        <c:auto val="0"/>
        <c:lblAlgn val="ctr"/>
        <c:lblOffset val="100"/>
        <c:noMultiLvlLbl val="0"/>
      </c:catAx>
      <c:valAx>
        <c:axId val="100416256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0">
                    <a:schemeClr val="tx1">
                      <a:lumMod val="5000"/>
                      <a:lumOff val="95000"/>
                    </a:schemeClr>
                  </a:gs>
                  <a:gs pos="100000">
                    <a:schemeClr val="tx1">
                      <a:lumMod val="15000"/>
                      <a:lumOff val="8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019612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5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b-NO"/>
              <a:t>NETHERLANDS</a:t>
            </a:r>
            <a:endParaRPr lang="en-US"/>
          </a:p>
        </c:rich>
      </c:tx>
      <c:layout>
        <c:manualLayout>
          <c:xMode val="edge"/>
          <c:yMode val="edge"/>
          <c:x val="0.37815966754155733"/>
          <c:y val="1.7118402282453638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>
        <c:manualLayout>
          <c:layoutTarget val="inner"/>
          <c:xMode val="edge"/>
          <c:yMode val="edge"/>
          <c:x val="8.9272199627622506E-2"/>
          <c:y val="0.17118392614716263"/>
          <c:w val="0.87753018372703417"/>
          <c:h val="0.64120727419771517"/>
        </c:manualLayout>
      </c:layout>
      <c:barChart>
        <c:barDir val="col"/>
        <c:grouping val="stacked"/>
        <c:varyColors val="0"/>
        <c:ser>
          <c:idx val="0"/>
          <c:order val="0"/>
          <c:tx>
            <c:v>Oxidized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NETHERLANDS!$D$3:$AK$3</c15:sqref>
                  </c15:fullRef>
                </c:ext>
              </c:extLst>
              <c:f>NETHERLANDS!$D$3:$AH$3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NETHERLANDS!$D$7:$AK$7</c15:sqref>
                  </c15:fullRef>
                </c:ext>
              </c:extLst>
              <c:f>NETHERLANDS!$D$7:$AH$7</c:f>
              <c:numCache>
                <c:formatCode>General</c:formatCode>
                <c:ptCount val="31"/>
                <c:pt idx="0">
                  <c:v>203.71719857391304</c:v>
                </c:pt>
                <c:pt idx="1">
                  <c:v>200.2755385826087</c:v>
                </c:pt>
                <c:pt idx="2">
                  <c:v>195.92913568260866</c:v>
                </c:pt>
                <c:pt idx="3">
                  <c:v>190.84115107826085</c:v>
                </c:pt>
                <c:pt idx="4">
                  <c:v>178.11264197391301</c:v>
                </c:pt>
                <c:pt idx="5">
                  <c:v>173.54325997826086</c:v>
                </c:pt>
                <c:pt idx="6">
                  <c:v>169.7908250956522</c:v>
                </c:pt>
                <c:pt idx="7">
                  <c:v>161.38715134347825</c:v>
                </c:pt>
                <c:pt idx="8">
                  <c:v>155.23401067391305</c:v>
                </c:pt>
                <c:pt idx="9">
                  <c:v>152.91839770869564</c:v>
                </c:pt>
                <c:pt idx="10">
                  <c:v>147.16659680434782</c:v>
                </c:pt>
                <c:pt idx="11">
                  <c:v>143.5679763</c:v>
                </c:pt>
                <c:pt idx="12">
                  <c:v>138.75998253478261</c:v>
                </c:pt>
                <c:pt idx="13">
                  <c:v>137.73900703043478</c:v>
                </c:pt>
                <c:pt idx="14">
                  <c:v>132.99661011304349</c:v>
                </c:pt>
                <c:pt idx="15">
                  <c:v>130.85076857391303</c:v>
                </c:pt>
                <c:pt idx="16">
                  <c:v>129.21142615652175</c:v>
                </c:pt>
                <c:pt idx="17">
                  <c:v>124.07463237826087</c:v>
                </c:pt>
                <c:pt idx="18">
                  <c:v>121.28166266086959</c:v>
                </c:pt>
                <c:pt idx="19">
                  <c:v>109.5494166869565</c:v>
                </c:pt>
                <c:pt idx="20">
                  <c:v>107.89142407826087</c:v>
                </c:pt>
                <c:pt idx="21">
                  <c:v>103.90717406086958</c:v>
                </c:pt>
                <c:pt idx="22">
                  <c:v>97.878881647826077</c:v>
                </c:pt>
                <c:pt idx="23">
                  <c:v>94.586363321739142</c:v>
                </c:pt>
                <c:pt idx="24">
                  <c:v>87.190696447826085</c:v>
                </c:pt>
                <c:pt idx="25">
                  <c:v>86.310909391304349</c:v>
                </c:pt>
                <c:pt idx="26">
                  <c:v>81.475542460869562</c:v>
                </c:pt>
                <c:pt idx="27">
                  <c:v>78.369302565217396</c:v>
                </c:pt>
                <c:pt idx="28">
                  <c:v>76.14139518695653</c:v>
                </c:pt>
                <c:pt idx="29">
                  <c:v>71.414267886956523</c:v>
                </c:pt>
                <c:pt idx="30">
                  <c:v>64.148010530434789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E6-4D9B-8ED5-7098FD712858}"/>
            </c:ext>
          </c:extLst>
        </c:ser>
        <c:ser>
          <c:idx val="1"/>
          <c:order val="1"/>
          <c:tx>
            <c:v>Reduced</c:v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NETHERLANDS!$D$3:$AK$3</c15:sqref>
                  </c15:fullRef>
                </c:ext>
              </c:extLst>
              <c:f>NETHERLANDS!$D$3:$AH$3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NETHERLANDS!$D$8:$AK$8</c15:sqref>
                  </c15:fullRef>
                </c:ext>
              </c:extLst>
              <c:f>NETHERLANDS!$D$8:$AH$8</c:f>
              <c:numCache>
                <c:formatCode>General</c:formatCode>
                <c:ptCount val="31"/>
                <c:pt idx="0">
                  <c:v>283.72342591764709</c:v>
                </c:pt>
                <c:pt idx="1">
                  <c:v>294.93184032941173</c:v>
                </c:pt>
                <c:pt idx="2">
                  <c:v>243.05539300000001</c:v>
                </c:pt>
                <c:pt idx="3">
                  <c:v>242.10797338823534</c:v>
                </c:pt>
                <c:pt idx="4">
                  <c:v>209.12279779999997</c:v>
                </c:pt>
                <c:pt idx="5">
                  <c:v>179.27769687058824</c:v>
                </c:pt>
                <c:pt idx="6">
                  <c:v>182.19128710588234</c:v>
                </c:pt>
                <c:pt idx="7">
                  <c:v>174.29319097647058</c:v>
                </c:pt>
                <c:pt idx="8">
                  <c:v>161.56501941176469</c:v>
                </c:pt>
                <c:pt idx="9">
                  <c:v>160.28454959999999</c:v>
                </c:pt>
                <c:pt idx="10">
                  <c:v>142.15463607058823</c:v>
                </c:pt>
                <c:pt idx="11">
                  <c:v>137.06183161176472</c:v>
                </c:pt>
                <c:pt idx="12">
                  <c:v>131.32733459999997</c:v>
                </c:pt>
                <c:pt idx="13">
                  <c:v>128.82400695294118</c:v>
                </c:pt>
                <c:pt idx="14">
                  <c:v>128.09185504705883</c:v>
                </c:pt>
                <c:pt idx="15">
                  <c:v>125.79150137647059</c:v>
                </c:pt>
                <c:pt idx="16">
                  <c:v>128.56493003529411</c:v>
                </c:pt>
                <c:pt idx="17">
                  <c:v>125.46729250588236</c:v>
                </c:pt>
                <c:pt idx="18">
                  <c:v>115.45915483529413</c:v>
                </c:pt>
                <c:pt idx="19">
                  <c:v>112.71584281176472</c:v>
                </c:pt>
                <c:pt idx="20">
                  <c:v>109.83327995294117</c:v>
                </c:pt>
                <c:pt idx="21">
                  <c:v>108.73829894117648</c:v>
                </c:pt>
                <c:pt idx="22">
                  <c:v>103.3238374</c:v>
                </c:pt>
                <c:pt idx="23">
                  <c:v>101.11567578823529</c:v>
                </c:pt>
                <c:pt idx="24">
                  <c:v>103.70760070588234</c:v>
                </c:pt>
                <c:pt idx="25">
                  <c:v>106.18590351764706</c:v>
                </c:pt>
                <c:pt idx="26">
                  <c:v>106.47969318823529</c:v>
                </c:pt>
                <c:pt idx="27">
                  <c:v>108.51905152941175</c:v>
                </c:pt>
                <c:pt idx="28">
                  <c:v>106.81648212941177</c:v>
                </c:pt>
                <c:pt idx="29">
                  <c:v>102.07485548235296</c:v>
                </c:pt>
                <c:pt idx="30">
                  <c:v>102.42557285882354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6E6-4D9B-8ED5-7098FD7128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01961216"/>
        <c:axId val="100416256"/>
      </c:barChart>
      <c:catAx>
        <c:axId val="101961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  <a:headEnd type="none" w="sm" len="sm"/>
            <a:tailEnd type="none" w="sm" len="sm"/>
          </a:ln>
          <a:effectLst/>
        </c:spPr>
        <c:txPr>
          <a:bodyPr rot="2700000" spcFirstLastPara="1" vertOverflow="ellipsis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0041625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00416256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0">
                    <a:schemeClr val="tx1">
                      <a:lumMod val="5000"/>
                      <a:lumOff val="95000"/>
                    </a:schemeClr>
                  </a:gs>
                  <a:gs pos="100000">
                    <a:schemeClr val="tx1">
                      <a:lumMod val="15000"/>
                      <a:lumOff val="8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019612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b-NO" sz="1800" b="1" baseline="0"/>
              <a:t>NETHERLANDS</a:t>
            </a:r>
            <a:endParaRPr lang="pl-PL" sz="1800" b="1" baseline="0"/>
          </a:p>
        </c:rich>
      </c:tx>
      <c:layout>
        <c:manualLayout>
          <c:xMode val="edge"/>
          <c:yMode val="edge"/>
          <c:x val="0.41922251922000864"/>
          <c:y val="4.2466992006227361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>
        <c:manualLayout>
          <c:layoutTarget val="inner"/>
          <c:xMode val="edge"/>
          <c:yMode val="edge"/>
          <c:x val="9.1914214670534608E-2"/>
          <c:y val="0.18218804492629614"/>
          <c:w val="0.87753018372703417"/>
          <c:h val="0.64120727419771517"/>
        </c:manualLayout>
      </c:layout>
      <c:lineChart>
        <c:grouping val="standard"/>
        <c:varyColors val="0"/>
        <c:ser>
          <c:idx val="0"/>
          <c:order val="0"/>
          <c:spPr>
            <a:ln w="38100" cap="rnd">
              <a:solidFill>
                <a:schemeClr val="accent1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bg1">
                  <a:lumMod val="75000"/>
                </a:schemeClr>
              </a:solidFill>
              <a:ln w="9525">
                <a:solidFill>
                  <a:schemeClr val="tx1"/>
                </a:solidFill>
              </a:ln>
              <a:effectLst/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NETHERLANDS!$D$29:$AK$29</c15:sqref>
                  </c15:fullRef>
                </c:ext>
              </c:extLst>
              <c:f>NETHERLANDS!$D$29:$AH$29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NETHERLANDS!$D$30:$AK$30</c15:sqref>
                  </c15:fullRef>
                </c:ext>
              </c:extLst>
              <c:f>NETHERLANDS!$D$30:$AH$30</c:f>
              <c:numCache>
                <c:formatCode>General</c:formatCode>
                <c:ptCount val="31"/>
                <c:pt idx="0">
                  <c:v>137.54411251733774</c:v>
                </c:pt>
                <c:pt idx="1">
                  <c:v>135.2204006638261</c:v>
                </c:pt>
                <c:pt idx="2">
                  <c:v>132.28583189050585</c:v>
                </c:pt>
                <c:pt idx="3">
                  <c:v>128.85056804530336</c:v>
                </c:pt>
                <c:pt idx="4">
                  <c:v>120.25663733801861</c:v>
                </c:pt>
                <c:pt idx="5">
                  <c:v>117.17151936199929</c:v>
                </c:pt>
                <c:pt idx="6">
                  <c:v>114.6379810583089</c:v>
                </c:pt>
                <c:pt idx="7">
                  <c:v>108.96405732374195</c:v>
                </c:pt>
                <c:pt idx="8">
                  <c:v>104.80963011526738</c:v>
                </c:pt>
                <c:pt idx="9">
                  <c:v>103.24619348613609</c:v>
                </c:pt>
                <c:pt idx="10">
                  <c:v>99.362739578939824</c:v>
                </c:pt>
                <c:pt idx="11">
                  <c:v>96.933052409559124</c:v>
                </c:pt>
                <c:pt idx="12">
                  <c:v>93.686830489882652</c:v>
                </c:pt>
                <c:pt idx="13">
                  <c:v>92.997496596473013</c:v>
                </c:pt>
                <c:pt idx="14">
                  <c:v>89.795563820184213</c:v>
                </c:pt>
                <c:pt idx="15">
                  <c:v>88.346752074447139</c:v>
                </c:pt>
                <c:pt idx="16">
                  <c:v>87.239914264529475</c:v>
                </c:pt>
                <c:pt idx="17">
                  <c:v>83.771695840353928</c:v>
                </c:pt>
                <c:pt idx="18">
                  <c:v>81.885961382214873</c:v>
                </c:pt>
                <c:pt idx="19">
                  <c:v>73.964679469772435</c:v>
                </c:pt>
                <c:pt idx="20">
                  <c:v>72.845249576176073</c:v>
                </c:pt>
                <c:pt idx="21">
                  <c:v>70.155196225130965</c:v>
                </c:pt>
                <c:pt idx="22">
                  <c:v>66.085063041720673</c:v>
                </c:pt>
                <c:pt idx="23">
                  <c:v>63.86204743833072</c:v>
                </c:pt>
                <c:pt idx="24">
                  <c:v>58.868701546245077</c:v>
                </c:pt>
                <c:pt idx="25">
                  <c:v>58.274694114665273</c:v>
                </c:pt>
                <c:pt idx="26">
                  <c:v>55.009990605103553</c:v>
                </c:pt>
                <c:pt idx="27">
                  <c:v>52.912744949340166</c:v>
                </c:pt>
                <c:pt idx="28">
                  <c:v>51.408524661318978</c:v>
                </c:pt>
                <c:pt idx="29">
                  <c:v>48.216901500454263</c:v>
                </c:pt>
                <c:pt idx="30">
                  <c:v>43.310929268253439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v>Oxidised N</c:v>
                </c15:tx>
              </c15:filteredSeriesTitle>
            </c:ext>
            <c:ext xmlns:c16="http://schemas.microsoft.com/office/drawing/2014/chart" uri="{C3380CC4-5D6E-409C-BE32-E72D297353CC}">
              <c16:uniqueId val="{00000000-8228-466A-95C7-8E1FF968B63C}"/>
            </c:ext>
          </c:extLst>
        </c:ser>
        <c:ser>
          <c:idx val="1"/>
          <c:order val="1"/>
          <c:spPr>
            <a:ln w="38100" cap="rnd">
              <a:solidFill>
                <a:srgbClr val="FF000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bg1">
                  <a:lumMod val="75000"/>
                </a:schemeClr>
              </a:solidFill>
              <a:ln w="9525">
                <a:solidFill>
                  <a:schemeClr val="tx1"/>
                </a:solidFill>
              </a:ln>
              <a:effectLst/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NETHERLANDS!$D$29:$AK$29</c15:sqref>
                  </c15:fullRef>
                </c:ext>
              </c:extLst>
              <c:f>NETHERLANDS!$D$29:$AH$29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NETHERLANDS!$D$31:$AK$31</c15:sqref>
                  </c15:fullRef>
                </c:ext>
              </c:extLst>
              <c:f>NETHERLANDS!$D$31:$AH$31</c:f>
              <c:numCache>
                <c:formatCode>General</c:formatCode>
                <c:ptCount val="31"/>
                <c:pt idx="0">
                  <c:v>191.79562627861597</c:v>
                </c:pt>
                <c:pt idx="1">
                  <c:v>199.37245873346816</c:v>
                </c:pt>
                <c:pt idx="2">
                  <c:v>164.30423807994291</c:v>
                </c:pt>
                <c:pt idx="3">
                  <c:v>163.66378712951703</c:v>
                </c:pt>
                <c:pt idx="4">
                  <c:v>141.36597231428215</c:v>
                </c:pt>
                <c:pt idx="5">
                  <c:v>121.19083236737302</c:v>
                </c:pt>
                <c:pt idx="6">
                  <c:v>123.16040489065028</c:v>
                </c:pt>
                <c:pt idx="7">
                  <c:v>117.82133114779718</c:v>
                </c:pt>
                <c:pt idx="8">
                  <c:v>109.21715040826594</c:v>
                </c:pt>
                <c:pt idx="9">
                  <c:v>108.35155917735518</c:v>
                </c:pt>
                <c:pt idx="10">
                  <c:v>96.095827707511802</c:v>
                </c:pt>
                <c:pt idx="11">
                  <c:v>92.653117196261675</c:v>
                </c:pt>
                <c:pt idx="12">
                  <c:v>88.776625707386472</c:v>
                </c:pt>
                <c:pt idx="13">
                  <c:v>87.084388655421719</c:v>
                </c:pt>
                <c:pt idx="14">
                  <c:v>86.589457604643613</c:v>
                </c:pt>
                <c:pt idx="15">
                  <c:v>85.034429952324047</c:v>
                </c:pt>
                <c:pt idx="16">
                  <c:v>86.909253946281169</c:v>
                </c:pt>
                <c:pt idx="17">
                  <c:v>84.815266366594599</c:v>
                </c:pt>
                <c:pt idx="18">
                  <c:v>78.049815025364026</c:v>
                </c:pt>
                <c:pt idx="19">
                  <c:v>76.195349727235282</c:v>
                </c:pt>
                <c:pt idx="20">
                  <c:v>74.246751556296758</c:v>
                </c:pt>
                <c:pt idx="21">
                  <c:v>73.506549832609835</c:v>
                </c:pt>
                <c:pt idx="22">
                  <c:v>69.846400731799065</c:v>
                </c:pt>
                <c:pt idx="23">
                  <c:v>68.353694453200347</c:v>
                </c:pt>
                <c:pt idx="24">
                  <c:v>70.105822819899132</c:v>
                </c:pt>
                <c:pt idx="25">
                  <c:v>71.781143207537596</c:v>
                </c:pt>
                <c:pt idx="26">
                  <c:v>71.979743565200735</c:v>
                </c:pt>
                <c:pt idx="27">
                  <c:v>73.358339671558184</c:v>
                </c:pt>
                <c:pt idx="28">
                  <c:v>72.207411216145445</c:v>
                </c:pt>
                <c:pt idx="29">
                  <c:v>69.002095160868478</c:v>
                </c:pt>
                <c:pt idx="30">
                  <c:v>69.23917836487044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v>Reduced N</c:v>
                </c15:tx>
              </c15:filteredSeriesTitle>
            </c:ext>
            <c:ext xmlns:c16="http://schemas.microsoft.com/office/drawing/2014/chart" uri="{C3380CC4-5D6E-409C-BE32-E72D297353CC}">
              <c16:uniqueId val="{00000001-8228-466A-95C7-8E1FF968B63C}"/>
            </c:ext>
          </c:extLst>
        </c:ser>
        <c:ser>
          <c:idx val="2"/>
          <c:order val="2"/>
          <c:spPr>
            <a:ln w="381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NETHERLANDS!$D$29:$AK$29</c15:sqref>
                  </c15:fullRef>
                </c:ext>
              </c:extLst>
              <c:f>NETHERLANDS!$D$29:$AH$29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NETHERLANDS!$D$32:$AK$32</c15:sqref>
                  </c15:fullRef>
                </c:ext>
              </c:extLst>
              <c:f>NETHERLANDS!$D$32:$AH$32</c:f>
              <c:numCache>
                <c:formatCode>General</c:formatCode>
                <c:ptCount val="31"/>
                <c:pt idx="0">
                  <c:v>164.65334284298135</c:v>
                </c:pt>
                <c:pt idx="1">
                  <c:v>167.27688715610296</c:v>
                </c:pt>
                <c:pt idx="2">
                  <c:v>148.28528126751087</c:v>
                </c:pt>
                <c:pt idx="3">
                  <c:v>146.24657249015343</c:v>
                </c:pt>
                <c:pt idx="4">
                  <c:v>130.80487432198157</c:v>
                </c:pt>
                <c:pt idx="5">
                  <c:v>119.17995146756205</c:v>
                </c:pt>
                <c:pt idx="6">
                  <c:v>118.89659680164687</c:v>
                </c:pt>
                <c:pt idx="7">
                  <c:v>113.38999605810014</c:v>
                </c:pt>
                <c:pt idx="8">
                  <c:v>107.01204760565504</c:v>
                </c:pt>
                <c:pt idx="9">
                  <c:v>105.79732109206624</c:v>
                </c:pt>
                <c:pt idx="10">
                  <c:v>97.73027883755249</c:v>
                </c:pt>
                <c:pt idx="11">
                  <c:v>94.794388592975892</c:v>
                </c:pt>
                <c:pt idx="12">
                  <c:v>91.233223886747211</c:v>
                </c:pt>
                <c:pt idx="13">
                  <c:v>90.042743926903</c:v>
                </c:pt>
                <c:pt idx="14">
                  <c:v>88.19348738360739</c:v>
                </c:pt>
                <c:pt idx="15">
                  <c:v>86.691600040966918</c:v>
                </c:pt>
                <c:pt idx="16">
                  <c:v>87.074684833948282</c:v>
                </c:pt>
                <c:pt idx="17">
                  <c:v>84.293163202193767</c:v>
                </c:pt>
                <c:pt idx="18">
                  <c:v>79.969056803139821</c:v>
                </c:pt>
                <c:pt idx="19">
                  <c:v>75.079335072862435</c:v>
                </c:pt>
                <c:pt idx="20">
                  <c:v>73.545573628848956</c:v>
                </c:pt>
                <c:pt idx="21">
                  <c:v>71.829852111187861</c:v>
                </c:pt>
                <c:pt idx="22">
                  <c:v>67.964586076258342</c:v>
                </c:pt>
                <c:pt idx="23">
                  <c:v>66.10650266226034</c:v>
                </c:pt>
                <c:pt idx="24">
                  <c:v>64.483839036143181</c:v>
                </c:pt>
                <c:pt idx="25">
                  <c:v>65.02380421233768</c:v>
                </c:pt>
                <c:pt idx="26">
                  <c:v>63.489697615470803</c:v>
                </c:pt>
                <c:pt idx="27">
                  <c:v>63.129314000450684</c:v>
                </c:pt>
                <c:pt idx="28">
                  <c:v>61.801632005987436</c:v>
                </c:pt>
                <c:pt idx="29">
                  <c:v>58.603166569161907</c:v>
                </c:pt>
                <c:pt idx="30">
                  <c:v>56.267155334014177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v>Total N</c:v>
                </c15:tx>
              </c15:filteredSeriesTitle>
            </c:ext>
            <c:ext xmlns:c16="http://schemas.microsoft.com/office/drawing/2014/chart" uri="{C3380CC4-5D6E-409C-BE32-E72D297353CC}">
              <c16:uniqueId val="{00000002-8228-466A-95C7-8E1FF968B6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774272"/>
        <c:axId val="102680256"/>
      </c:lineChart>
      <c:catAx>
        <c:axId val="102774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2700000" spcFirstLastPara="1" vertOverflow="ellipsis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0268025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02680256"/>
        <c:scaling>
          <c:orientation val="minMax"/>
          <c:max val="16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minorGridlines>
          <c:spPr>
            <a:ln w="9525" cap="flat" cmpd="sng" algn="ctr">
              <a:noFill/>
              <a:prstDash val="dash"/>
              <a:round/>
            </a:ln>
            <a:effectLst/>
          </c:spPr>
        </c:minorGridlines>
        <c:numFmt formatCode="0" sourceLinked="0"/>
        <c:majorTickMark val="none"/>
        <c:minorTickMark val="none"/>
        <c:tickLblPos val="nextTo"/>
        <c:spPr>
          <a:noFill/>
          <a:ln>
            <a:solidFill>
              <a:schemeClr val="tx1">
                <a:alpha val="96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02774272"/>
        <c:crosses val="autoZero"/>
        <c:crossBetween val="midCat"/>
      </c:valAx>
      <c:spPr>
        <a:solidFill>
          <a:schemeClr val="bg1">
            <a:lumMod val="95000"/>
          </a:schemeClr>
        </a:solidFill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5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b-NO"/>
              <a:t>NETHERLANDS</a:t>
            </a:r>
            <a:endParaRPr lang="en-US"/>
          </a:p>
        </c:rich>
      </c:tx>
      <c:layout>
        <c:manualLayout>
          <c:xMode val="edge"/>
          <c:yMode val="edge"/>
          <c:x val="0.37815966754155733"/>
          <c:y val="1.7118402282453638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>
        <c:manualLayout>
          <c:layoutTarget val="inner"/>
          <c:xMode val="edge"/>
          <c:yMode val="edge"/>
          <c:x val="8.9272199627622506E-2"/>
          <c:y val="0.17118392614716263"/>
          <c:w val="0.87753018372703417"/>
          <c:h val="0.64120727419771517"/>
        </c:manualLayout>
      </c:layout>
      <c:lineChart>
        <c:grouping val="standard"/>
        <c:varyColors val="0"/>
        <c:ser>
          <c:idx val="0"/>
          <c:order val="0"/>
          <c:tx>
            <c:v>Oxidized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9525" cap="rnd">
                <a:solidFill>
                  <a:schemeClr val="accent1"/>
                </a:solidFill>
              </a:ln>
              <a:effectLst/>
            </c:spPr>
            <c:trendlineType val="linear"/>
            <c:dispRSqr val="0"/>
            <c:dispEq val="0"/>
          </c:trendline>
          <c:trendline>
            <c:spPr>
              <a:ln w="9525" cap="rnd">
                <a:solidFill>
                  <a:schemeClr val="accent1"/>
                </a:solidFill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nb-NO"/>
                </a:p>
              </c:txPr>
            </c:trendlineLbl>
          </c:trendline>
          <c:cat>
            <c:numRef>
              <c:extLst>
                <c:ext xmlns:c15="http://schemas.microsoft.com/office/drawing/2012/chart" uri="{02D57815-91ED-43cb-92C2-25804820EDAC}">
                  <c15:fullRef>
                    <c15:sqref>NETHERLANDS!$D$3:$AK$3</c15:sqref>
                  </c15:fullRef>
                </c:ext>
              </c:extLst>
              <c:f>NETHERLANDS!$D$3:$AH$3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NETHERLANDS!$D$7:$AK$7</c15:sqref>
                  </c15:fullRef>
                </c:ext>
              </c:extLst>
              <c:f>NETHERLANDS!$D$7:$AH$7</c:f>
              <c:numCache>
                <c:formatCode>General</c:formatCode>
                <c:ptCount val="31"/>
                <c:pt idx="0">
                  <c:v>203.71719857391304</c:v>
                </c:pt>
                <c:pt idx="1">
                  <c:v>200.2755385826087</c:v>
                </c:pt>
                <c:pt idx="2">
                  <c:v>195.92913568260866</c:v>
                </c:pt>
                <c:pt idx="3">
                  <c:v>190.84115107826085</c:v>
                </c:pt>
                <c:pt idx="4">
                  <c:v>178.11264197391301</c:v>
                </c:pt>
                <c:pt idx="5">
                  <c:v>173.54325997826086</c:v>
                </c:pt>
                <c:pt idx="6">
                  <c:v>169.7908250956522</c:v>
                </c:pt>
                <c:pt idx="7">
                  <c:v>161.38715134347825</c:v>
                </c:pt>
                <c:pt idx="8">
                  <c:v>155.23401067391305</c:v>
                </c:pt>
                <c:pt idx="9">
                  <c:v>152.91839770869564</c:v>
                </c:pt>
                <c:pt idx="10">
                  <c:v>147.16659680434782</c:v>
                </c:pt>
                <c:pt idx="11">
                  <c:v>143.5679763</c:v>
                </c:pt>
                <c:pt idx="12">
                  <c:v>138.75998253478261</c:v>
                </c:pt>
                <c:pt idx="13">
                  <c:v>137.73900703043478</c:v>
                </c:pt>
                <c:pt idx="14">
                  <c:v>132.99661011304349</c:v>
                </c:pt>
                <c:pt idx="15">
                  <c:v>130.85076857391303</c:v>
                </c:pt>
                <c:pt idx="16">
                  <c:v>129.21142615652175</c:v>
                </c:pt>
                <c:pt idx="17">
                  <c:v>124.07463237826087</c:v>
                </c:pt>
                <c:pt idx="18">
                  <c:v>121.28166266086959</c:v>
                </c:pt>
                <c:pt idx="19">
                  <c:v>109.5494166869565</c:v>
                </c:pt>
                <c:pt idx="20">
                  <c:v>107.89142407826087</c:v>
                </c:pt>
                <c:pt idx="21">
                  <c:v>103.90717406086958</c:v>
                </c:pt>
                <c:pt idx="22">
                  <c:v>97.878881647826077</c:v>
                </c:pt>
                <c:pt idx="23">
                  <c:v>94.586363321739142</c:v>
                </c:pt>
                <c:pt idx="24">
                  <c:v>87.190696447826085</c:v>
                </c:pt>
                <c:pt idx="25">
                  <c:v>86.310909391304349</c:v>
                </c:pt>
                <c:pt idx="26">
                  <c:v>81.475542460869562</c:v>
                </c:pt>
                <c:pt idx="27">
                  <c:v>78.369302565217396</c:v>
                </c:pt>
                <c:pt idx="28">
                  <c:v>76.14139518695653</c:v>
                </c:pt>
                <c:pt idx="29">
                  <c:v>71.414267886956523</c:v>
                </c:pt>
                <c:pt idx="30">
                  <c:v>64.148010530434789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32-492C-BC10-A6225D3743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1961216"/>
        <c:axId val="100416256"/>
      </c:lineChart>
      <c:catAx>
        <c:axId val="101961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  <a:headEnd type="none" w="sm" len="sm"/>
            <a:tailEnd type="none" w="sm" len="sm"/>
          </a:ln>
          <a:effectLst/>
        </c:spPr>
        <c:txPr>
          <a:bodyPr rot="2700000" spcFirstLastPara="1" vertOverflow="ellipsis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00416256"/>
        <c:crosses val="autoZero"/>
        <c:auto val="0"/>
        <c:lblAlgn val="ctr"/>
        <c:lblOffset val="100"/>
        <c:noMultiLvlLbl val="0"/>
      </c:catAx>
      <c:valAx>
        <c:axId val="100416256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0">
                    <a:schemeClr val="tx1">
                      <a:lumMod val="5000"/>
                      <a:lumOff val="95000"/>
                    </a:schemeClr>
                  </a:gs>
                  <a:gs pos="100000">
                    <a:schemeClr val="tx1">
                      <a:lumMod val="15000"/>
                      <a:lumOff val="8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019612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5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b-NO"/>
              <a:t>NETHERLANDS</a:t>
            </a:r>
            <a:endParaRPr lang="en-US"/>
          </a:p>
        </c:rich>
      </c:tx>
      <c:layout>
        <c:manualLayout>
          <c:xMode val="edge"/>
          <c:yMode val="edge"/>
          <c:x val="0.37815966754155733"/>
          <c:y val="1.7118402282453638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>
        <c:manualLayout>
          <c:layoutTarget val="inner"/>
          <c:xMode val="edge"/>
          <c:yMode val="edge"/>
          <c:x val="8.9272199627622506E-2"/>
          <c:y val="0.17118392614716263"/>
          <c:w val="0.87753018372703417"/>
          <c:h val="0.64120727419771517"/>
        </c:manualLayout>
      </c:layout>
      <c:lineChart>
        <c:grouping val="standard"/>
        <c:varyColors val="0"/>
        <c:ser>
          <c:idx val="1"/>
          <c:order val="0"/>
          <c:tx>
            <c:v>Reduced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trendline>
            <c:spPr>
              <a:ln w="9525" cap="rnd">
                <a:solidFill>
                  <a:schemeClr val="accent2"/>
                </a:solidFill>
              </a:ln>
              <a:effectLst/>
            </c:spPr>
            <c:trendlineType val="linear"/>
            <c:dispRSqr val="0"/>
            <c:dispEq val="0"/>
          </c:trendline>
          <c:trendline>
            <c:spPr>
              <a:ln w="9525" cap="rnd">
                <a:solidFill>
                  <a:schemeClr val="accent2"/>
                </a:solidFill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nb-NO"/>
                </a:p>
              </c:txPr>
            </c:trendlineLbl>
          </c:trendline>
          <c:cat>
            <c:numRef>
              <c:extLst>
                <c:ext xmlns:c15="http://schemas.microsoft.com/office/drawing/2012/chart" uri="{02D57815-91ED-43cb-92C2-25804820EDAC}">
                  <c15:fullRef>
                    <c15:sqref>NETHERLANDS!$D$3:$AK$3</c15:sqref>
                  </c15:fullRef>
                </c:ext>
              </c:extLst>
              <c:f>NETHERLANDS!$D$3:$AH$3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NETHERLANDS!$D$8:$AK$8</c15:sqref>
                  </c15:fullRef>
                </c:ext>
              </c:extLst>
              <c:f>NETHERLANDS!$D$8:$AH$8</c:f>
              <c:numCache>
                <c:formatCode>General</c:formatCode>
                <c:ptCount val="31"/>
                <c:pt idx="0">
                  <c:v>283.72342591764709</c:v>
                </c:pt>
                <c:pt idx="1">
                  <c:v>294.93184032941173</c:v>
                </c:pt>
                <c:pt idx="2">
                  <c:v>243.05539300000001</c:v>
                </c:pt>
                <c:pt idx="3">
                  <c:v>242.10797338823534</c:v>
                </c:pt>
                <c:pt idx="4">
                  <c:v>209.12279779999997</c:v>
                </c:pt>
                <c:pt idx="5">
                  <c:v>179.27769687058824</c:v>
                </c:pt>
                <c:pt idx="6">
                  <c:v>182.19128710588234</c:v>
                </c:pt>
                <c:pt idx="7">
                  <c:v>174.29319097647058</c:v>
                </c:pt>
                <c:pt idx="8">
                  <c:v>161.56501941176469</c:v>
                </c:pt>
                <c:pt idx="9">
                  <c:v>160.28454959999999</c:v>
                </c:pt>
                <c:pt idx="10">
                  <c:v>142.15463607058823</c:v>
                </c:pt>
                <c:pt idx="11">
                  <c:v>137.06183161176472</c:v>
                </c:pt>
                <c:pt idx="12">
                  <c:v>131.32733459999997</c:v>
                </c:pt>
                <c:pt idx="13">
                  <c:v>128.82400695294118</c:v>
                </c:pt>
                <c:pt idx="14">
                  <c:v>128.09185504705883</c:v>
                </c:pt>
                <c:pt idx="15">
                  <c:v>125.79150137647059</c:v>
                </c:pt>
                <c:pt idx="16">
                  <c:v>128.56493003529411</c:v>
                </c:pt>
                <c:pt idx="17">
                  <c:v>125.46729250588236</c:v>
                </c:pt>
                <c:pt idx="18">
                  <c:v>115.45915483529413</c:v>
                </c:pt>
                <c:pt idx="19">
                  <c:v>112.71584281176472</c:v>
                </c:pt>
                <c:pt idx="20">
                  <c:v>109.83327995294117</c:v>
                </c:pt>
                <c:pt idx="21">
                  <c:v>108.73829894117648</c:v>
                </c:pt>
                <c:pt idx="22">
                  <c:v>103.3238374</c:v>
                </c:pt>
                <c:pt idx="23">
                  <c:v>101.11567578823529</c:v>
                </c:pt>
                <c:pt idx="24">
                  <c:v>103.70760070588234</c:v>
                </c:pt>
                <c:pt idx="25">
                  <c:v>106.18590351764706</c:v>
                </c:pt>
                <c:pt idx="26">
                  <c:v>106.47969318823529</c:v>
                </c:pt>
                <c:pt idx="27">
                  <c:v>108.51905152941175</c:v>
                </c:pt>
                <c:pt idx="28">
                  <c:v>106.81648212941177</c:v>
                </c:pt>
                <c:pt idx="29">
                  <c:v>102.07485548235296</c:v>
                </c:pt>
                <c:pt idx="30">
                  <c:v>102.42557285882354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2A-4EEC-8758-39355299ED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1961216"/>
        <c:axId val="100416256"/>
      </c:lineChart>
      <c:catAx>
        <c:axId val="101961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  <a:headEnd type="none" w="sm" len="sm"/>
            <a:tailEnd type="none" w="sm" len="sm"/>
          </a:ln>
          <a:effectLst/>
        </c:spPr>
        <c:txPr>
          <a:bodyPr rot="2700000" spcFirstLastPara="1" vertOverflow="ellipsis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00416256"/>
        <c:crosses val="autoZero"/>
        <c:auto val="0"/>
        <c:lblAlgn val="ctr"/>
        <c:lblOffset val="100"/>
        <c:noMultiLvlLbl val="0"/>
      </c:catAx>
      <c:valAx>
        <c:axId val="100416256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0">
                    <a:schemeClr val="tx1">
                      <a:lumMod val="5000"/>
                      <a:lumOff val="95000"/>
                    </a:schemeClr>
                  </a:gs>
                  <a:gs pos="100000">
                    <a:schemeClr val="tx1">
                      <a:lumMod val="15000"/>
                      <a:lumOff val="8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019612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5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b-NO"/>
              <a:t>NORWAY</a:t>
            </a:r>
            <a:endParaRPr lang="en-US"/>
          </a:p>
        </c:rich>
      </c:tx>
      <c:layout>
        <c:manualLayout>
          <c:xMode val="edge"/>
          <c:yMode val="edge"/>
          <c:x val="0.37815966754155733"/>
          <c:y val="1.7118402282453638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>
        <c:manualLayout>
          <c:layoutTarget val="inner"/>
          <c:xMode val="edge"/>
          <c:yMode val="edge"/>
          <c:x val="8.9272199627622506E-2"/>
          <c:y val="0.17118392614716263"/>
          <c:w val="0.87753018372703417"/>
          <c:h val="0.64120727419771517"/>
        </c:manualLayout>
      </c:layout>
      <c:barChart>
        <c:barDir val="col"/>
        <c:grouping val="stacked"/>
        <c:varyColors val="0"/>
        <c:ser>
          <c:idx val="0"/>
          <c:order val="0"/>
          <c:tx>
            <c:v>Oxidized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NORWAY!$D$3:$AK$3</c15:sqref>
                  </c15:fullRef>
                </c:ext>
              </c:extLst>
              <c:f>NORWAY!$D$3:$AH$3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NORWAY!$D$7:$AK$7</c15:sqref>
                  </c15:fullRef>
                </c:ext>
              </c:extLst>
              <c:f>NORWAY!$D$7:$AH$7</c:f>
              <c:numCache>
                <c:formatCode>General</c:formatCode>
                <c:ptCount val="31"/>
                <c:pt idx="0">
                  <c:v>60.107847313043479</c:v>
                </c:pt>
                <c:pt idx="1">
                  <c:v>58.173104956521733</c:v>
                </c:pt>
                <c:pt idx="2">
                  <c:v>59.474671382608697</c:v>
                </c:pt>
                <c:pt idx="3">
                  <c:v>61.065471447826084</c:v>
                </c:pt>
                <c:pt idx="4">
                  <c:v>62.485847656521749</c:v>
                </c:pt>
                <c:pt idx="5">
                  <c:v>65.879953360869564</c:v>
                </c:pt>
                <c:pt idx="6">
                  <c:v>68.693420234782607</c:v>
                </c:pt>
                <c:pt idx="7">
                  <c:v>71.300796213043469</c:v>
                </c:pt>
                <c:pt idx="8">
                  <c:v>71.65877618260869</c:v>
                </c:pt>
                <c:pt idx="9">
                  <c:v>69.352244713043476</c:v>
                </c:pt>
                <c:pt idx="10">
                  <c:v>65.421881426086955</c:v>
                </c:pt>
                <c:pt idx="11">
                  <c:v>64.942324756521742</c:v>
                </c:pt>
                <c:pt idx="12">
                  <c:v>63.297413139130434</c:v>
                </c:pt>
                <c:pt idx="13">
                  <c:v>63.856001786956519</c:v>
                </c:pt>
                <c:pt idx="14">
                  <c:v>63.450771117391312</c:v>
                </c:pt>
                <c:pt idx="15">
                  <c:v>63.614044930434787</c:v>
                </c:pt>
                <c:pt idx="16">
                  <c:v>63.708249104347821</c:v>
                </c:pt>
                <c:pt idx="17">
                  <c:v>64.730417013043478</c:v>
                </c:pt>
                <c:pt idx="18">
                  <c:v>62.802621882608697</c:v>
                </c:pt>
                <c:pt idx="19">
                  <c:v>59.582743499999999</c:v>
                </c:pt>
                <c:pt idx="20">
                  <c:v>60.913719665217386</c:v>
                </c:pt>
                <c:pt idx="21">
                  <c:v>60.32723114782609</c:v>
                </c:pt>
                <c:pt idx="22">
                  <c:v>59.229600500000004</c:v>
                </c:pt>
                <c:pt idx="23">
                  <c:v>58.262702460869562</c:v>
                </c:pt>
                <c:pt idx="24">
                  <c:v>57.7246278</c:v>
                </c:pt>
                <c:pt idx="25">
                  <c:v>55.121582934782609</c:v>
                </c:pt>
                <c:pt idx="26">
                  <c:v>52.500579904347831</c:v>
                </c:pt>
                <c:pt idx="27">
                  <c:v>51.08199502608695</c:v>
                </c:pt>
                <c:pt idx="28">
                  <c:v>50.131020708695644</c:v>
                </c:pt>
                <c:pt idx="29">
                  <c:v>47.973776656521743</c:v>
                </c:pt>
                <c:pt idx="30">
                  <c:v>44.9776514173913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77-4234-BB74-48E87E4B0F71}"/>
            </c:ext>
          </c:extLst>
        </c:ser>
        <c:ser>
          <c:idx val="1"/>
          <c:order val="1"/>
          <c:tx>
            <c:v>Reduced</c:v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NORWAY!$D$3:$AK$3</c15:sqref>
                  </c15:fullRef>
                </c:ext>
              </c:extLst>
              <c:f>NORWAY!$D$3:$AH$3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NORWAY!$D$8:$AK$8</c15:sqref>
                  </c15:fullRef>
                </c:ext>
              </c:extLst>
              <c:f>NORWAY!$D$8:$AH$8</c:f>
              <c:numCache>
                <c:formatCode>General</c:formatCode>
                <c:ptCount val="31"/>
                <c:pt idx="0">
                  <c:v>24.535270924705884</c:v>
                </c:pt>
                <c:pt idx="1">
                  <c:v>24.174701130588236</c:v>
                </c:pt>
                <c:pt idx="2">
                  <c:v>24.846776747058826</c:v>
                </c:pt>
                <c:pt idx="3">
                  <c:v>23.247872941176471</c:v>
                </c:pt>
                <c:pt idx="4">
                  <c:v>22.601990254117645</c:v>
                </c:pt>
                <c:pt idx="5">
                  <c:v>23.197643625882353</c:v>
                </c:pt>
                <c:pt idx="6">
                  <c:v>23.669197876470587</c:v>
                </c:pt>
                <c:pt idx="7">
                  <c:v>22.983533349411765</c:v>
                </c:pt>
                <c:pt idx="8">
                  <c:v>23.509792311764706</c:v>
                </c:pt>
                <c:pt idx="9">
                  <c:v>24.099233216470591</c:v>
                </c:pt>
                <c:pt idx="10">
                  <c:v>23.527797604705885</c:v>
                </c:pt>
                <c:pt idx="11">
                  <c:v>23.702036004705882</c:v>
                </c:pt>
                <c:pt idx="12">
                  <c:v>23.924229815294119</c:v>
                </c:pt>
                <c:pt idx="13">
                  <c:v>24.834965910588238</c:v>
                </c:pt>
                <c:pt idx="14">
                  <c:v>24.953945198823529</c:v>
                </c:pt>
                <c:pt idx="15">
                  <c:v>25.078462458823527</c:v>
                </c:pt>
                <c:pt idx="16">
                  <c:v>25.272463472941176</c:v>
                </c:pt>
                <c:pt idx="17">
                  <c:v>25.220437751764706</c:v>
                </c:pt>
                <c:pt idx="18">
                  <c:v>25.455272771764704</c:v>
                </c:pt>
                <c:pt idx="19">
                  <c:v>25.382904564705882</c:v>
                </c:pt>
                <c:pt idx="20">
                  <c:v>25.148995142352941</c:v>
                </c:pt>
                <c:pt idx="21">
                  <c:v>24.707774815294119</c:v>
                </c:pt>
                <c:pt idx="22">
                  <c:v>24.943231772941175</c:v>
                </c:pt>
                <c:pt idx="23">
                  <c:v>25.228571372941179</c:v>
                </c:pt>
                <c:pt idx="24">
                  <c:v>24.890331035294114</c:v>
                </c:pt>
                <c:pt idx="25">
                  <c:v>24.748276691764705</c:v>
                </c:pt>
                <c:pt idx="26">
                  <c:v>24.671094699999998</c:v>
                </c:pt>
                <c:pt idx="27">
                  <c:v>24.381600064705882</c:v>
                </c:pt>
                <c:pt idx="28">
                  <c:v>25.346089884705883</c:v>
                </c:pt>
                <c:pt idx="29">
                  <c:v>23.612833991764706</c:v>
                </c:pt>
                <c:pt idx="30">
                  <c:v>23.550912872941176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E77-4234-BB74-48E87E4B0F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01961216"/>
        <c:axId val="100416256"/>
      </c:barChart>
      <c:catAx>
        <c:axId val="101961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  <a:headEnd type="none" w="sm" len="sm"/>
            <a:tailEnd type="none" w="sm" len="sm"/>
          </a:ln>
          <a:effectLst/>
        </c:spPr>
        <c:txPr>
          <a:bodyPr rot="2700000" spcFirstLastPara="1" vertOverflow="ellipsis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0041625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00416256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0">
                    <a:schemeClr val="tx1">
                      <a:lumMod val="5000"/>
                      <a:lumOff val="95000"/>
                    </a:schemeClr>
                  </a:gs>
                  <a:gs pos="100000">
                    <a:schemeClr val="tx1">
                      <a:lumMod val="15000"/>
                      <a:lumOff val="8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019612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b-NO" sz="1800" b="1" baseline="0"/>
              <a:t>NORWAY</a:t>
            </a:r>
            <a:endParaRPr lang="pl-PL" sz="1800" b="1" baseline="0"/>
          </a:p>
        </c:rich>
      </c:tx>
      <c:layout>
        <c:manualLayout>
          <c:xMode val="edge"/>
          <c:yMode val="edge"/>
          <c:x val="0.41922251922000864"/>
          <c:y val="4.2466992006227361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>
        <c:manualLayout>
          <c:layoutTarget val="inner"/>
          <c:xMode val="edge"/>
          <c:yMode val="edge"/>
          <c:x val="9.1914214670534608E-2"/>
          <c:y val="0.18218804492629614"/>
          <c:w val="0.87753018372703417"/>
          <c:h val="0.64120727419771517"/>
        </c:manualLayout>
      </c:layout>
      <c:lineChart>
        <c:grouping val="standard"/>
        <c:varyColors val="0"/>
        <c:ser>
          <c:idx val="0"/>
          <c:order val="0"/>
          <c:spPr>
            <a:ln w="38100" cap="rnd">
              <a:solidFill>
                <a:schemeClr val="accent1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bg1">
                  <a:lumMod val="75000"/>
                </a:schemeClr>
              </a:solidFill>
              <a:ln w="9525">
                <a:solidFill>
                  <a:schemeClr val="tx1"/>
                </a:solidFill>
              </a:ln>
              <a:effectLst/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NORWAY!$D$29:$AK$29</c15:sqref>
                  </c15:fullRef>
                </c:ext>
              </c:extLst>
              <c:f>NORWAY!$D$29:$AH$29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NORWAY!$D$30:$AK$30</c15:sqref>
                  </c15:fullRef>
                </c:ext>
              </c:extLst>
              <c:f>NORWAY!$D$30:$AH$30</c:f>
              <c:numCache>
                <c:formatCode>General</c:formatCode>
                <c:ptCount val="31"/>
                <c:pt idx="0">
                  <c:v>89.554824999411807</c:v>
                </c:pt>
                <c:pt idx="1">
                  <c:v>86.672247750306823</c:v>
                </c:pt>
                <c:pt idx="2">
                  <c:v>88.61145467126461</c:v>
                </c:pt>
                <c:pt idx="3">
                  <c:v>90.981591480650579</c:v>
                </c:pt>
                <c:pt idx="4">
                  <c:v>93.097813379941002</c:v>
                </c:pt>
                <c:pt idx="5">
                  <c:v>98.15469955986606</c:v>
                </c:pt>
                <c:pt idx="6">
                  <c:v>102.34649056217414</c:v>
                </c:pt>
                <c:pt idx="7">
                  <c:v>106.23122624776161</c:v>
                </c:pt>
                <c:pt idx="8">
                  <c:v>106.7645814577851</c:v>
                </c:pt>
                <c:pt idx="9">
                  <c:v>103.32807472286956</c:v>
                </c:pt>
                <c:pt idx="10">
                  <c:v>97.472217092261573</c:v>
                </c:pt>
                <c:pt idx="11">
                  <c:v>96.757724467088266</c:v>
                </c:pt>
                <c:pt idx="12">
                  <c:v>94.306966727124902</c:v>
                </c:pt>
                <c:pt idx="13">
                  <c:v>95.139209285108961</c:v>
                </c:pt>
                <c:pt idx="14">
                  <c:v>94.535455144517215</c:v>
                </c:pt>
                <c:pt idx="15">
                  <c:v>94.778717187789923</c:v>
                </c:pt>
                <c:pt idx="16">
                  <c:v>94.919072211070983</c:v>
                </c:pt>
                <c:pt idx="17">
                  <c:v>96.442002614925073</c:v>
                </c:pt>
                <c:pt idx="18">
                  <c:v>93.569776054528177</c:v>
                </c:pt>
                <c:pt idx="19">
                  <c:v>88.772471576592949</c:v>
                </c:pt>
                <c:pt idx="20">
                  <c:v>90.755496137989354</c:v>
                </c:pt>
                <c:pt idx="21">
                  <c:v>89.881685497831171</c:v>
                </c:pt>
                <c:pt idx="22">
                  <c:v>88.246322979055265</c:v>
                </c:pt>
                <c:pt idx="23">
                  <c:v>86.805739285621101</c:v>
                </c:pt>
                <c:pt idx="24">
                  <c:v>86.004060565705686</c:v>
                </c:pt>
                <c:pt idx="25">
                  <c:v>82.125777815766412</c:v>
                </c:pt>
                <c:pt idx="26">
                  <c:v>78.220739152660258</c:v>
                </c:pt>
                <c:pt idx="27">
                  <c:v>76.107186160854894</c:v>
                </c:pt>
                <c:pt idx="28">
                  <c:v>74.69032725839952</c:v>
                </c:pt>
                <c:pt idx="29">
                  <c:v>71.476244202533138</c:v>
                </c:pt>
                <c:pt idx="30">
                  <c:v>67.012310066458667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v>Oxidised N</c:v>
                </c15:tx>
              </c15:filteredSeriesTitle>
            </c:ext>
            <c:ext xmlns:c16="http://schemas.microsoft.com/office/drawing/2014/chart" uri="{C3380CC4-5D6E-409C-BE32-E72D297353CC}">
              <c16:uniqueId val="{00000000-6345-45AF-AAB7-68DD4B7BFF6F}"/>
            </c:ext>
          </c:extLst>
        </c:ser>
        <c:ser>
          <c:idx val="1"/>
          <c:order val="1"/>
          <c:spPr>
            <a:ln w="38100" cap="rnd">
              <a:solidFill>
                <a:srgbClr val="FF000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bg1">
                  <a:lumMod val="75000"/>
                </a:schemeClr>
              </a:solidFill>
              <a:ln w="9525">
                <a:solidFill>
                  <a:schemeClr val="tx1"/>
                </a:solidFill>
              </a:ln>
              <a:effectLst/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NORWAY!$D$29:$AK$29</c15:sqref>
                  </c15:fullRef>
                </c:ext>
              </c:extLst>
              <c:f>NORWAY!$D$29:$AH$29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NORWAY!$D$31:$AK$31</c15:sqref>
                  </c15:fullRef>
                </c:ext>
              </c:extLst>
              <c:f>NORWAY!$D$31:$AH$31</c:f>
              <c:numCache>
                <c:formatCode>General</c:formatCode>
                <c:ptCount val="31"/>
                <c:pt idx="0">
                  <c:v>103.10076780718239</c:v>
                </c:pt>
                <c:pt idx="1">
                  <c:v>101.58560122370791</c:v>
                </c:pt>
                <c:pt idx="2">
                  <c:v>104.40976046349157</c:v>
                </c:pt>
                <c:pt idx="3">
                  <c:v>97.690934714952462</c:v>
                </c:pt>
                <c:pt idx="4">
                  <c:v>94.976841964418497</c:v>
                </c:pt>
                <c:pt idx="5">
                  <c:v>97.479863845217821</c:v>
                </c:pt>
                <c:pt idx="6">
                  <c:v>99.461403215522139</c:v>
                </c:pt>
                <c:pt idx="7">
                  <c:v>96.580141402075895</c:v>
                </c:pt>
                <c:pt idx="8">
                  <c:v>98.791557907339097</c:v>
                </c:pt>
                <c:pt idx="9">
                  <c:v>101.26847410030204</c:v>
                </c:pt>
                <c:pt idx="10">
                  <c:v>98.86721876034234</c:v>
                </c:pt>
                <c:pt idx="11">
                  <c:v>99.599393794260777</c:v>
                </c:pt>
                <c:pt idx="12">
                  <c:v>100.53308442045977</c:v>
                </c:pt>
                <c:pt idx="13">
                  <c:v>104.36012961522013</c:v>
                </c:pt>
                <c:pt idx="14">
                  <c:v>104.86009784495174</c:v>
                </c:pt>
                <c:pt idx="15">
                  <c:v>105.38333743544347</c:v>
                </c:pt>
                <c:pt idx="16">
                  <c:v>106.19855784088683</c:v>
                </c:pt>
                <c:pt idx="17">
                  <c:v>105.9799382130263</c:v>
                </c:pt>
                <c:pt idx="18">
                  <c:v>106.96674903505945</c:v>
                </c:pt>
                <c:pt idx="19">
                  <c:v>106.66264733039554</c:v>
                </c:pt>
                <c:pt idx="20">
                  <c:v>105.67972600395366</c:v>
                </c:pt>
                <c:pt idx="21">
                  <c:v>103.82565418092379</c:v>
                </c:pt>
                <c:pt idx="22">
                  <c:v>104.81507847517567</c:v>
                </c:pt>
                <c:pt idx="23">
                  <c:v>106.01411686917078</c:v>
                </c:pt>
                <c:pt idx="24">
                  <c:v>104.5927819011653</c:v>
                </c:pt>
                <c:pt idx="25">
                  <c:v>103.99584894154268</c:v>
                </c:pt>
                <c:pt idx="26">
                  <c:v>103.67151901519912</c:v>
                </c:pt>
                <c:pt idx="27">
                  <c:v>102.45502056011871</c:v>
                </c:pt>
                <c:pt idx="28">
                  <c:v>106.50794670425516</c:v>
                </c:pt>
                <c:pt idx="29">
                  <c:v>99.22455399516484</c:v>
                </c:pt>
                <c:pt idx="30">
                  <c:v>98.964352470845938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v>Reduced N</c:v>
                </c15:tx>
              </c15:filteredSeriesTitle>
            </c:ext>
            <c:ext xmlns:c16="http://schemas.microsoft.com/office/drawing/2014/chart" uri="{C3380CC4-5D6E-409C-BE32-E72D297353CC}">
              <c16:uniqueId val="{00000001-6345-45AF-AAB7-68DD4B7BFF6F}"/>
            </c:ext>
          </c:extLst>
        </c:ser>
        <c:ser>
          <c:idx val="2"/>
          <c:order val="2"/>
          <c:spPr>
            <a:ln w="381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NORWAY!$D$29:$AK$29</c15:sqref>
                  </c15:fullRef>
                </c:ext>
              </c:extLst>
              <c:f>NORWAY!$D$29:$AH$29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NORWAY!$D$32:$AK$32</c15:sqref>
                  </c15:fullRef>
                </c:ext>
              </c:extLst>
              <c:f>NORWAY!$D$32:$AH$32</c:f>
              <c:numCache>
                <c:formatCode>General</c:formatCode>
                <c:ptCount val="31"/>
                <c:pt idx="0">
                  <c:v>93.10049685776562</c:v>
                </c:pt>
                <c:pt idx="1">
                  <c:v>90.575841503411127</c:v>
                </c:pt>
                <c:pt idx="2">
                  <c:v>92.746686087200743</c:v>
                </c:pt>
                <c:pt idx="3">
                  <c:v>92.737772636254917</c:v>
                </c:pt>
                <c:pt idx="4">
                  <c:v>93.589652070504684</c:v>
                </c:pt>
                <c:pt idx="5">
                  <c:v>97.978060249011463</c:v>
                </c:pt>
                <c:pt idx="6">
                  <c:v>101.59131440654707</c:v>
                </c:pt>
                <c:pt idx="7">
                  <c:v>103.7050395935331</c:v>
                </c:pt>
                <c:pt idx="8">
                  <c:v>104.67762998973433</c:v>
                </c:pt>
                <c:pt idx="9">
                  <c:v>102.78897101702073</c:v>
                </c:pt>
                <c:pt idx="10">
                  <c:v>97.83736097534613</c:v>
                </c:pt>
                <c:pt idx="11">
                  <c:v>97.501535887753889</c:v>
                </c:pt>
                <c:pt idx="12">
                  <c:v>95.93666283653063</c:v>
                </c:pt>
                <c:pt idx="13">
                  <c:v>97.552799700081238</c:v>
                </c:pt>
                <c:pt idx="14">
                  <c:v>97.237946627759641</c:v>
                </c:pt>
                <c:pt idx="15">
                  <c:v>97.554493234848451</c:v>
                </c:pt>
                <c:pt idx="16">
                  <c:v>97.871495334502612</c:v>
                </c:pt>
                <c:pt idx="17">
                  <c:v>98.938572275442098</c:v>
                </c:pt>
                <c:pt idx="18">
                  <c:v>97.076454826045435</c:v>
                </c:pt>
                <c:pt idx="19">
                  <c:v>93.455253248672165</c:v>
                </c:pt>
                <c:pt idx="20">
                  <c:v>94.661936803972239</c:v>
                </c:pt>
                <c:pt idx="21">
                  <c:v>93.53154125575206</c:v>
                </c:pt>
                <c:pt idx="22">
                  <c:v>92.583220818077507</c:v>
                </c:pt>
                <c:pt idx="23">
                  <c:v>91.833562362177801</c:v>
                </c:pt>
                <c:pt idx="24">
                  <c:v>90.869687643660825</c:v>
                </c:pt>
                <c:pt idx="25">
                  <c:v>87.850303367902811</c:v>
                </c:pt>
                <c:pt idx="26">
                  <c:v>84.882520854558194</c:v>
                </c:pt>
                <c:pt idx="27">
                  <c:v>83.003773300174984</c:v>
                </c:pt>
                <c:pt idx="28">
                  <c:v>83.018639245976004</c:v>
                </c:pt>
                <c:pt idx="29">
                  <c:v>78.739407981150208</c:v>
                </c:pt>
                <c:pt idx="30">
                  <c:v>75.37580747508305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v>Total N</c:v>
                </c15:tx>
              </c15:filteredSeriesTitle>
            </c:ext>
            <c:ext xmlns:c16="http://schemas.microsoft.com/office/drawing/2014/chart" uri="{C3380CC4-5D6E-409C-BE32-E72D297353CC}">
              <c16:uniqueId val="{00000002-6345-45AF-AAB7-68DD4B7BFF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774272"/>
        <c:axId val="102680256"/>
      </c:lineChart>
      <c:catAx>
        <c:axId val="102774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2700000" spcFirstLastPara="1" vertOverflow="ellipsis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0268025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02680256"/>
        <c:scaling>
          <c:orientation val="minMax"/>
          <c:max val="16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minorGridlines>
          <c:spPr>
            <a:ln w="9525" cap="flat" cmpd="sng" algn="ctr">
              <a:noFill/>
              <a:prstDash val="dash"/>
              <a:round/>
            </a:ln>
            <a:effectLst/>
          </c:spPr>
        </c:minorGridlines>
        <c:numFmt formatCode="0" sourceLinked="0"/>
        <c:majorTickMark val="none"/>
        <c:minorTickMark val="none"/>
        <c:tickLblPos val="nextTo"/>
        <c:spPr>
          <a:noFill/>
          <a:ln>
            <a:solidFill>
              <a:schemeClr val="tx1">
                <a:alpha val="96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02774272"/>
        <c:crosses val="autoZero"/>
        <c:crossBetween val="midCat"/>
      </c:valAx>
      <c:spPr>
        <a:solidFill>
          <a:schemeClr val="bg1">
            <a:lumMod val="95000"/>
          </a:schemeClr>
        </a:solidFill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5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b-NO"/>
              <a:t>nORWAY</a:t>
            </a:r>
            <a:endParaRPr lang="en-US"/>
          </a:p>
        </c:rich>
      </c:tx>
      <c:layout>
        <c:manualLayout>
          <c:xMode val="edge"/>
          <c:yMode val="edge"/>
          <c:x val="0.37815966754155733"/>
          <c:y val="1.7118402282453638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>
        <c:manualLayout>
          <c:layoutTarget val="inner"/>
          <c:xMode val="edge"/>
          <c:yMode val="edge"/>
          <c:x val="8.9272199627622506E-2"/>
          <c:y val="0.17118392614716263"/>
          <c:w val="0.87753018372703417"/>
          <c:h val="0.64120727419771517"/>
        </c:manualLayout>
      </c:layout>
      <c:lineChart>
        <c:grouping val="standard"/>
        <c:varyColors val="0"/>
        <c:ser>
          <c:idx val="0"/>
          <c:order val="0"/>
          <c:tx>
            <c:v>Oxidized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9525" cap="rnd">
                <a:solidFill>
                  <a:schemeClr val="accent1"/>
                </a:solidFill>
              </a:ln>
              <a:effectLst/>
            </c:spPr>
            <c:trendlineType val="linear"/>
            <c:dispRSqr val="0"/>
            <c:dispEq val="0"/>
          </c:trendline>
          <c:trendline>
            <c:spPr>
              <a:ln w="9525" cap="rnd">
                <a:solidFill>
                  <a:schemeClr val="accent1"/>
                </a:solidFill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nb-NO"/>
                </a:p>
              </c:txPr>
            </c:trendlineLbl>
          </c:trendline>
          <c:cat>
            <c:numRef>
              <c:extLst>
                <c:ext xmlns:c15="http://schemas.microsoft.com/office/drawing/2012/chart" uri="{02D57815-91ED-43cb-92C2-25804820EDAC}">
                  <c15:fullRef>
                    <c15:sqref>NORWAY!$D$3:$AK$3</c15:sqref>
                  </c15:fullRef>
                </c:ext>
              </c:extLst>
              <c:f>NORWAY!$D$3:$AH$3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NORWAY!$D$7:$AK$7</c15:sqref>
                  </c15:fullRef>
                </c:ext>
              </c:extLst>
              <c:f>NORWAY!$D$7:$AH$7</c:f>
              <c:numCache>
                <c:formatCode>General</c:formatCode>
                <c:ptCount val="31"/>
                <c:pt idx="0">
                  <c:v>60.107847313043479</c:v>
                </c:pt>
                <c:pt idx="1">
                  <c:v>58.173104956521733</c:v>
                </c:pt>
                <c:pt idx="2">
                  <c:v>59.474671382608697</c:v>
                </c:pt>
                <c:pt idx="3">
                  <c:v>61.065471447826084</c:v>
                </c:pt>
                <c:pt idx="4">
                  <c:v>62.485847656521749</c:v>
                </c:pt>
                <c:pt idx="5">
                  <c:v>65.879953360869564</c:v>
                </c:pt>
                <c:pt idx="6">
                  <c:v>68.693420234782607</c:v>
                </c:pt>
                <c:pt idx="7">
                  <c:v>71.300796213043469</c:v>
                </c:pt>
                <c:pt idx="8">
                  <c:v>71.65877618260869</c:v>
                </c:pt>
                <c:pt idx="9">
                  <c:v>69.352244713043476</c:v>
                </c:pt>
                <c:pt idx="10">
                  <c:v>65.421881426086955</c:v>
                </c:pt>
                <c:pt idx="11">
                  <c:v>64.942324756521742</c:v>
                </c:pt>
                <c:pt idx="12">
                  <c:v>63.297413139130434</c:v>
                </c:pt>
                <c:pt idx="13">
                  <c:v>63.856001786956519</c:v>
                </c:pt>
                <c:pt idx="14">
                  <c:v>63.450771117391312</c:v>
                </c:pt>
                <c:pt idx="15">
                  <c:v>63.614044930434787</c:v>
                </c:pt>
                <c:pt idx="16">
                  <c:v>63.708249104347821</c:v>
                </c:pt>
                <c:pt idx="17">
                  <c:v>64.730417013043478</c:v>
                </c:pt>
                <c:pt idx="18">
                  <c:v>62.802621882608697</c:v>
                </c:pt>
                <c:pt idx="19">
                  <c:v>59.582743499999999</c:v>
                </c:pt>
                <c:pt idx="20">
                  <c:v>60.913719665217386</c:v>
                </c:pt>
                <c:pt idx="21">
                  <c:v>60.32723114782609</c:v>
                </c:pt>
                <c:pt idx="22">
                  <c:v>59.229600500000004</c:v>
                </c:pt>
                <c:pt idx="23">
                  <c:v>58.262702460869562</c:v>
                </c:pt>
                <c:pt idx="24">
                  <c:v>57.7246278</c:v>
                </c:pt>
                <c:pt idx="25">
                  <c:v>55.121582934782609</c:v>
                </c:pt>
                <c:pt idx="26">
                  <c:v>52.500579904347831</c:v>
                </c:pt>
                <c:pt idx="27">
                  <c:v>51.08199502608695</c:v>
                </c:pt>
                <c:pt idx="28">
                  <c:v>50.131020708695644</c:v>
                </c:pt>
                <c:pt idx="29">
                  <c:v>47.973776656521743</c:v>
                </c:pt>
                <c:pt idx="30">
                  <c:v>44.9776514173913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E97-43ED-BD7B-299A4CF58B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1961216"/>
        <c:axId val="100416256"/>
      </c:lineChart>
      <c:catAx>
        <c:axId val="101961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  <a:headEnd type="none" w="sm" len="sm"/>
            <a:tailEnd type="none" w="sm" len="sm"/>
          </a:ln>
          <a:effectLst/>
        </c:spPr>
        <c:txPr>
          <a:bodyPr rot="2700000" spcFirstLastPara="1" vertOverflow="ellipsis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00416256"/>
        <c:crosses val="autoZero"/>
        <c:auto val="0"/>
        <c:lblAlgn val="ctr"/>
        <c:lblOffset val="100"/>
        <c:noMultiLvlLbl val="0"/>
      </c:catAx>
      <c:valAx>
        <c:axId val="100416256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0">
                    <a:schemeClr val="tx1">
                      <a:lumMod val="5000"/>
                      <a:lumOff val="95000"/>
                    </a:schemeClr>
                  </a:gs>
                  <a:gs pos="100000">
                    <a:schemeClr val="tx1">
                      <a:lumMod val="15000"/>
                      <a:lumOff val="8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019612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5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b-NO"/>
              <a:t>BELGIUM</a:t>
            </a:r>
            <a:endParaRPr lang="en-US"/>
          </a:p>
        </c:rich>
      </c:tx>
      <c:layout>
        <c:manualLayout>
          <c:xMode val="edge"/>
          <c:yMode val="edge"/>
          <c:x val="0.37815966754155733"/>
          <c:y val="1.7118402282453638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>
        <c:manualLayout>
          <c:layoutTarget val="inner"/>
          <c:xMode val="edge"/>
          <c:yMode val="edge"/>
          <c:x val="8.9272199627622506E-2"/>
          <c:y val="0.17118392614716263"/>
          <c:w val="0.87753018372703417"/>
          <c:h val="0.64120727419771517"/>
        </c:manualLayout>
      </c:layout>
      <c:lineChart>
        <c:grouping val="standard"/>
        <c:varyColors val="0"/>
        <c:ser>
          <c:idx val="1"/>
          <c:order val="0"/>
          <c:tx>
            <c:v>Reduced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trendline>
            <c:spPr>
              <a:ln w="9525" cap="rnd">
                <a:solidFill>
                  <a:schemeClr val="accent2"/>
                </a:solidFill>
              </a:ln>
              <a:effectLst/>
            </c:spPr>
            <c:trendlineType val="linear"/>
            <c:dispRSqr val="0"/>
            <c:dispEq val="0"/>
          </c:trendline>
          <c:trendline>
            <c:spPr>
              <a:ln w="9525" cap="rnd">
                <a:solidFill>
                  <a:schemeClr val="accent2"/>
                </a:solidFill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1.5842290493245045E-3"/>
                  <c:y val="8.1776685993078024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nb-NO"/>
                </a:p>
              </c:txPr>
            </c:trendlineLbl>
          </c:trendline>
          <c:cat>
            <c:numRef>
              <c:extLst>
                <c:ext xmlns:c15="http://schemas.microsoft.com/office/drawing/2012/chart" uri="{02D57815-91ED-43cb-92C2-25804820EDAC}">
                  <c15:fullRef>
                    <c15:sqref>BELGIUM!$D$3:$AK$3</c15:sqref>
                  </c15:fullRef>
                </c:ext>
              </c:extLst>
              <c:f>BELGIUM!$D$3:$AH$3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BELGIUM!$D$8:$AK$8</c15:sqref>
                  </c15:fullRef>
                </c:ext>
              </c:extLst>
              <c:f>BELGIUM!$D$8:$AH$8</c:f>
              <c:numCache>
                <c:formatCode>General</c:formatCode>
                <c:ptCount val="31"/>
                <c:pt idx="0">
                  <c:v>86.869507364705882</c:v>
                </c:pt>
                <c:pt idx="1">
                  <c:v>86.948720023529404</c:v>
                </c:pt>
                <c:pt idx="2">
                  <c:v>87.0279326</c:v>
                </c:pt>
                <c:pt idx="3">
                  <c:v>87.107145176470596</c:v>
                </c:pt>
                <c:pt idx="4">
                  <c:v>87.186357752941177</c:v>
                </c:pt>
                <c:pt idx="5">
                  <c:v>87.265570411764699</c:v>
                </c:pt>
                <c:pt idx="6">
                  <c:v>85.511762658823528</c:v>
                </c:pt>
                <c:pt idx="7">
                  <c:v>83.757954905882357</c:v>
                </c:pt>
                <c:pt idx="8">
                  <c:v>82.004147144705883</c:v>
                </c:pt>
                <c:pt idx="9">
                  <c:v>80.250339391764697</c:v>
                </c:pt>
                <c:pt idx="10">
                  <c:v>78.496531647058816</c:v>
                </c:pt>
                <c:pt idx="11">
                  <c:v>76.603264211764696</c:v>
                </c:pt>
                <c:pt idx="12">
                  <c:v>74.399737711764701</c:v>
                </c:pt>
                <c:pt idx="13">
                  <c:v>71.10380239529411</c:v>
                </c:pt>
                <c:pt idx="14">
                  <c:v>67.009396645882362</c:v>
                </c:pt>
                <c:pt idx="15">
                  <c:v>65.744738121176468</c:v>
                </c:pt>
                <c:pt idx="16">
                  <c:v>65.297714827058826</c:v>
                </c:pt>
                <c:pt idx="17">
                  <c:v>63.002121823529414</c:v>
                </c:pt>
                <c:pt idx="18">
                  <c:v>61.129156858823535</c:v>
                </c:pt>
                <c:pt idx="19">
                  <c:v>61.134776656470592</c:v>
                </c:pt>
                <c:pt idx="20">
                  <c:v>61.502121635294117</c:v>
                </c:pt>
                <c:pt idx="21">
                  <c:v>60.63490370000001</c:v>
                </c:pt>
                <c:pt idx="22">
                  <c:v>60.569892468235288</c:v>
                </c:pt>
                <c:pt idx="23">
                  <c:v>59.937960707058821</c:v>
                </c:pt>
                <c:pt idx="24">
                  <c:v>58.621301043529407</c:v>
                </c:pt>
                <c:pt idx="25">
                  <c:v>59.097094848235294</c:v>
                </c:pt>
                <c:pt idx="26">
                  <c:v>59.262067858823521</c:v>
                </c:pt>
                <c:pt idx="27">
                  <c:v>57.805738232941181</c:v>
                </c:pt>
                <c:pt idx="28">
                  <c:v>57.370657325882348</c:v>
                </c:pt>
                <c:pt idx="29">
                  <c:v>56.279068711764701</c:v>
                </c:pt>
                <c:pt idx="30">
                  <c:v>55.996942350588242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B1E-488D-A3B1-7A916944AA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1961216"/>
        <c:axId val="100416256"/>
      </c:lineChart>
      <c:catAx>
        <c:axId val="101961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  <a:headEnd type="none" w="sm" len="sm"/>
            <a:tailEnd type="none" w="sm" len="sm"/>
          </a:ln>
          <a:effectLst/>
        </c:spPr>
        <c:txPr>
          <a:bodyPr rot="2700000" spcFirstLastPara="1" vertOverflow="ellipsis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00416256"/>
        <c:crosses val="autoZero"/>
        <c:auto val="0"/>
        <c:lblAlgn val="ctr"/>
        <c:lblOffset val="100"/>
        <c:noMultiLvlLbl val="0"/>
      </c:catAx>
      <c:valAx>
        <c:axId val="100416256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0">
                    <a:schemeClr val="tx1">
                      <a:lumMod val="5000"/>
                      <a:lumOff val="95000"/>
                    </a:schemeClr>
                  </a:gs>
                  <a:gs pos="100000">
                    <a:schemeClr val="tx1">
                      <a:lumMod val="15000"/>
                      <a:lumOff val="8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019612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5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b-NO"/>
              <a:t>NORWAY</a:t>
            </a:r>
            <a:endParaRPr lang="en-US"/>
          </a:p>
        </c:rich>
      </c:tx>
      <c:layout>
        <c:manualLayout>
          <c:xMode val="edge"/>
          <c:yMode val="edge"/>
          <c:x val="0.37815966754155733"/>
          <c:y val="1.7118402282453638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>
        <c:manualLayout>
          <c:layoutTarget val="inner"/>
          <c:xMode val="edge"/>
          <c:yMode val="edge"/>
          <c:x val="8.9272199627622506E-2"/>
          <c:y val="0.17118392614716263"/>
          <c:w val="0.87753018372703417"/>
          <c:h val="0.64120727419771517"/>
        </c:manualLayout>
      </c:layout>
      <c:lineChart>
        <c:grouping val="standard"/>
        <c:varyColors val="0"/>
        <c:ser>
          <c:idx val="1"/>
          <c:order val="0"/>
          <c:tx>
            <c:v>Reduced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trendline>
            <c:spPr>
              <a:ln w="9525" cap="rnd">
                <a:solidFill>
                  <a:schemeClr val="accent2"/>
                </a:solidFill>
              </a:ln>
              <a:effectLst/>
            </c:spPr>
            <c:trendlineType val="linear"/>
            <c:dispRSqr val="0"/>
            <c:dispEq val="0"/>
          </c:trendline>
          <c:trendline>
            <c:spPr>
              <a:ln w="9525" cap="rnd">
                <a:solidFill>
                  <a:schemeClr val="accent2"/>
                </a:solidFill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nb-NO"/>
                </a:p>
              </c:txPr>
            </c:trendlineLbl>
          </c:trendline>
          <c:cat>
            <c:numRef>
              <c:extLst>
                <c:ext xmlns:c15="http://schemas.microsoft.com/office/drawing/2012/chart" uri="{02D57815-91ED-43cb-92C2-25804820EDAC}">
                  <c15:fullRef>
                    <c15:sqref>NORWAY!$D$3:$AK$3</c15:sqref>
                  </c15:fullRef>
                </c:ext>
              </c:extLst>
              <c:f>NORWAY!$D$3:$AH$3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NORWAY!$D$8:$AK$8</c15:sqref>
                  </c15:fullRef>
                </c:ext>
              </c:extLst>
              <c:f>NORWAY!$D$8:$AH$8</c:f>
              <c:numCache>
                <c:formatCode>General</c:formatCode>
                <c:ptCount val="31"/>
                <c:pt idx="0">
                  <c:v>24.535270924705884</c:v>
                </c:pt>
                <c:pt idx="1">
                  <c:v>24.174701130588236</c:v>
                </c:pt>
                <c:pt idx="2">
                  <c:v>24.846776747058826</c:v>
                </c:pt>
                <c:pt idx="3">
                  <c:v>23.247872941176471</c:v>
                </c:pt>
                <c:pt idx="4">
                  <c:v>22.601990254117645</c:v>
                </c:pt>
                <c:pt idx="5">
                  <c:v>23.197643625882353</c:v>
                </c:pt>
                <c:pt idx="6">
                  <c:v>23.669197876470587</c:v>
                </c:pt>
                <c:pt idx="7">
                  <c:v>22.983533349411765</c:v>
                </c:pt>
                <c:pt idx="8">
                  <c:v>23.509792311764706</c:v>
                </c:pt>
                <c:pt idx="9">
                  <c:v>24.099233216470591</c:v>
                </c:pt>
                <c:pt idx="10">
                  <c:v>23.527797604705885</c:v>
                </c:pt>
                <c:pt idx="11">
                  <c:v>23.702036004705882</c:v>
                </c:pt>
                <c:pt idx="12">
                  <c:v>23.924229815294119</c:v>
                </c:pt>
                <c:pt idx="13">
                  <c:v>24.834965910588238</c:v>
                </c:pt>
                <c:pt idx="14">
                  <c:v>24.953945198823529</c:v>
                </c:pt>
                <c:pt idx="15">
                  <c:v>25.078462458823527</c:v>
                </c:pt>
                <c:pt idx="16">
                  <c:v>25.272463472941176</c:v>
                </c:pt>
                <c:pt idx="17">
                  <c:v>25.220437751764706</c:v>
                </c:pt>
                <c:pt idx="18">
                  <c:v>25.455272771764704</c:v>
                </c:pt>
                <c:pt idx="19">
                  <c:v>25.382904564705882</c:v>
                </c:pt>
                <c:pt idx="20">
                  <c:v>25.148995142352941</c:v>
                </c:pt>
                <c:pt idx="21">
                  <c:v>24.707774815294119</c:v>
                </c:pt>
                <c:pt idx="22">
                  <c:v>24.943231772941175</c:v>
                </c:pt>
                <c:pt idx="23">
                  <c:v>25.228571372941179</c:v>
                </c:pt>
                <c:pt idx="24">
                  <c:v>24.890331035294114</c:v>
                </c:pt>
                <c:pt idx="25">
                  <c:v>24.748276691764705</c:v>
                </c:pt>
                <c:pt idx="26">
                  <c:v>24.671094699999998</c:v>
                </c:pt>
                <c:pt idx="27">
                  <c:v>24.381600064705882</c:v>
                </c:pt>
                <c:pt idx="28">
                  <c:v>25.346089884705883</c:v>
                </c:pt>
                <c:pt idx="29">
                  <c:v>23.612833991764706</c:v>
                </c:pt>
                <c:pt idx="30">
                  <c:v>23.550912872941176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32E-44BE-BDD8-392B7E9C6F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1961216"/>
        <c:axId val="100416256"/>
      </c:lineChart>
      <c:catAx>
        <c:axId val="101961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  <a:headEnd type="none" w="sm" len="sm"/>
            <a:tailEnd type="none" w="sm" len="sm"/>
          </a:ln>
          <a:effectLst/>
        </c:spPr>
        <c:txPr>
          <a:bodyPr rot="2700000" spcFirstLastPara="1" vertOverflow="ellipsis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00416256"/>
        <c:crosses val="autoZero"/>
        <c:auto val="0"/>
        <c:lblAlgn val="ctr"/>
        <c:lblOffset val="100"/>
        <c:noMultiLvlLbl val="0"/>
      </c:catAx>
      <c:valAx>
        <c:axId val="100416256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0">
                    <a:schemeClr val="tx1">
                      <a:lumMod val="5000"/>
                      <a:lumOff val="95000"/>
                    </a:schemeClr>
                  </a:gs>
                  <a:gs pos="100000">
                    <a:schemeClr val="tx1">
                      <a:lumMod val="15000"/>
                      <a:lumOff val="8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019612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5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b-NO"/>
              <a:t>PORTUGAL</a:t>
            </a:r>
            <a:endParaRPr lang="en-US"/>
          </a:p>
        </c:rich>
      </c:tx>
      <c:layout>
        <c:manualLayout>
          <c:xMode val="edge"/>
          <c:yMode val="edge"/>
          <c:x val="0.37815966754155733"/>
          <c:y val="1.7118402282453638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>
        <c:manualLayout>
          <c:layoutTarget val="inner"/>
          <c:xMode val="edge"/>
          <c:yMode val="edge"/>
          <c:x val="8.9272199627622506E-2"/>
          <c:y val="0.17118392614716263"/>
          <c:w val="0.87753018372703417"/>
          <c:h val="0.64120727419771517"/>
        </c:manualLayout>
      </c:layout>
      <c:barChart>
        <c:barDir val="col"/>
        <c:grouping val="stacked"/>
        <c:varyColors val="0"/>
        <c:ser>
          <c:idx val="0"/>
          <c:order val="0"/>
          <c:tx>
            <c:v>Oxidized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PORTUGAL!$D$3:$AK$3</c15:sqref>
                  </c15:fullRef>
                </c:ext>
              </c:extLst>
              <c:f>PORTUGAL!$D$3:$AH$3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PORTUGAL!$D$7:$AK$7</c15:sqref>
                  </c15:fullRef>
                </c:ext>
              </c:extLst>
              <c:f>PORTUGAL!$D$7:$AH$7</c:f>
              <c:numCache>
                <c:formatCode>General</c:formatCode>
                <c:ptCount val="31"/>
                <c:pt idx="0">
                  <c:v>79.160813747826083</c:v>
                </c:pt>
                <c:pt idx="1">
                  <c:v>83.524747843478266</c:v>
                </c:pt>
                <c:pt idx="2">
                  <c:v>89.95123230434784</c:v>
                </c:pt>
                <c:pt idx="3">
                  <c:v>86.935924965217382</c:v>
                </c:pt>
                <c:pt idx="4">
                  <c:v>86.891089173913045</c:v>
                </c:pt>
                <c:pt idx="5">
                  <c:v>90.394109826086947</c:v>
                </c:pt>
                <c:pt idx="6">
                  <c:v>84.873571086956517</c:v>
                </c:pt>
                <c:pt idx="7">
                  <c:v>85.593235243478262</c:v>
                </c:pt>
                <c:pt idx="8">
                  <c:v>89.525032891304349</c:v>
                </c:pt>
                <c:pt idx="9">
                  <c:v>93.060665052173931</c:v>
                </c:pt>
                <c:pt idx="10">
                  <c:v>91.475540617391303</c:v>
                </c:pt>
                <c:pt idx="11">
                  <c:v>90.656904617391305</c:v>
                </c:pt>
                <c:pt idx="12">
                  <c:v>92.363577021739133</c:v>
                </c:pt>
                <c:pt idx="13">
                  <c:v>84.919711160869568</c:v>
                </c:pt>
                <c:pt idx="14">
                  <c:v>85.684744386956524</c:v>
                </c:pt>
                <c:pt idx="15">
                  <c:v>86.147662939130427</c:v>
                </c:pt>
                <c:pt idx="16">
                  <c:v>79.614010213043471</c:v>
                </c:pt>
                <c:pt idx="17">
                  <c:v>76.496836165217388</c:v>
                </c:pt>
                <c:pt idx="18">
                  <c:v>71.046021686956522</c:v>
                </c:pt>
                <c:pt idx="19">
                  <c:v>67.177196617391303</c:v>
                </c:pt>
                <c:pt idx="20">
                  <c:v>62.024737569565211</c:v>
                </c:pt>
                <c:pt idx="21">
                  <c:v>56.895324652173912</c:v>
                </c:pt>
                <c:pt idx="22">
                  <c:v>52.833911169565219</c:v>
                </c:pt>
                <c:pt idx="23">
                  <c:v>51.641618152173912</c:v>
                </c:pt>
                <c:pt idx="24">
                  <c:v>50.905475173913047</c:v>
                </c:pt>
                <c:pt idx="25">
                  <c:v>51.799779134782611</c:v>
                </c:pt>
                <c:pt idx="26">
                  <c:v>49.682612943478262</c:v>
                </c:pt>
                <c:pt idx="27">
                  <c:v>50.643916065217397</c:v>
                </c:pt>
                <c:pt idx="28">
                  <c:v>48.903210239130431</c:v>
                </c:pt>
                <c:pt idx="29">
                  <c:v>47.046078830434787</c:v>
                </c:pt>
                <c:pt idx="30">
                  <c:v>41.091420665217399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06-4ABF-8E50-51E7BA9A2305}"/>
            </c:ext>
          </c:extLst>
        </c:ser>
        <c:ser>
          <c:idx val="1"/>
          <c:order val="1"/>
          <c:tx>
            <c:v>Reduced</c:v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PORTUGAL!$D$3:$AK$3</c15:sqref>
                  </c15:fullRef>
                </c:ext>
              </c:extLst>
              <c:f>PORTUGAL!$D$3:$AH$3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PORTUGAL!$D$8:$AK$8</c15:sqref>
                  </c15:fullRef>
                </c:ext>
              </c:extLst>
              <c:f>PORTUGAL!$D$8:$AH$8</c:f>
              <c:numCache>
                <c:formatCode>General</c:formatCode>
                <c:ptCount val="31"/>
                <c:pt idx="0">
                  <c:v>63.2356097717647</c:v>
                </c:pt>
                <c:pt idx="1">
                  <c:v>63.33345333411765</c:v>
                </c:pt>
                <c:pt idx="2">
                  <c:v>62.622144290588238</c:v>
                </c:pt>
                <c:pt idx="3">
                  <c:v>61.366922218823525</c:v>
                </c:pt>
                <c:pt idx="4">
                  <c:v>60.775418471764702</c:v>
                </c:pt>
                <c:pt idx="5">
                  <c:v>59.651546763529417</c:v>
                </c:pt>
                <c:pt idx="6">
                  <c:v>60.980188541176467</c:v>
                </c:pt>
                <c:pt idx="7">
                  <c:v>60.434207564705893</c:v>
                </c:pt>
                <c:pt idx="8">
                  <c:v>58.79910943529412</c:v>
                </c:pt>
                <c:pt idx="9">
                  <c:v>60.665487235294115</c:v>
                </c:pt>
                <c:pt idx="10">
                  <c:v>63.081959911764713</c:v>
                </c:pt>
                <c:pt idx="11">
                  <c:v>60.276650502352929</c:v>
                </c:pt>
                <c:pt idx="12">
                  <c:v>58.66521286705882</c:v>
                </c:pt>
                <c:pt idx="13">
                  <c:v>55.623815635294122</c:v>
                </c:pt>
                <c:pt idx="14">
                  <c:v>56.755282294117649</c:v>
                </c:pt>
                <c:pt idx="15">
                  <c:v>53.097799695294114</c:v>
                </c:pt>
                <c:pt idx="16">
                  <c:v>51.640670636470588</c:v>
                </c:pt>
                <c:pt idx="17">
                  <c:v>52.740305454117639</c:v>
                </c:pt>
                <c:pt idx="18">
                  <c:v>51.050015536470589</c:v>
                </c:pt>
                <c:pt idx="19">
                  <c:v>48.993532280000004</c:v>
                </c:pt>
                <c:pt idx="20">
                  <c:v>48.534067745882354</c:v>
                </c:pt>
                <c:pt idx="21">
                  <c:v>48.777997610588237</c:v>
                </c:pt>
                <c:pt idx="22">
                  <c:v>47.286162370588237</c:v>
                </c:pt>
                <c:pt idx="23">
                  <c:v>45.997348830588237</c:v>
                </c:pt>
                <c:pt idx="24">
                  <c:v>47.963392787058822</c:v>
                </c:pt>
                <c:pt idx="25">
                  <c:v>48.713069052941179</c:v>
                </c:pt>
                <c:pt idx="26">
                  <c:v>49.130259664705882</c:v>
                </c:pt>
                <c:pt idx="27">
                  <c:v>49.706962183529413</c:v>
                </c:pt>
                <c:pt idx="28">
                  <c:v>49.84399306352941</c:v>
                </c:pt>
                <c:pt idx="29">
                  <c:v>50.976967637647064</c:v>
                </c:pt>
                <c:pt idx="30">
                  <c:v>52.113661303529412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606-4ABF-8E50-51E7BA9A23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01961216"/>
        <c:axId val="100416256"/>
      </c:barChart>
      <c:catAx>
        <c:axId val="101961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  <a:headEnd type="none" w="sm" len="sm"/>
            <a:tailEnd type="none" w="sm" len="sm"/>
          </a:ln>
          <a:effectLst/>
        </c:spPr>
        <c:txPr>
          <a:bodyPr rot="2700000" spcFirstLastPara="1" vertOverflow="ellipsis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0041625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00416256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0">
                    <a:schemeClr val="tx1">
                      <a:lumMod val="5000"/>
                      <a:lumOff val="95000"/>
                    </a:schemeClr>
                  </a:gs>
                  <a:gs pos="100000">
                    <a:schemeClr val="tx1">
                      <a:lumMod val="15000"/>
                      <a:lumOff val="8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019612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b-NO" sz="1800" b="1" baseline="0"/>
              <a:t>PORTUGAL</a:t>
            </a:r>
            <a:endParaRPr lang="pl-PL" sz="1800" b="1" baseline="0"/>
          </a:p>
        </c:rich>
      </c:tx>
      <c:layout>
        <c:manualLayout>
          <c:xMode val="edge"/>
          <c:yMode val="edge"/>
          <c:x val="0.41922251922000864"/>
          <c:y val="4.2466992006227361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>
        <c:manualLayout>
          <c:layoutTarget val="inner"/>
          <c:xMode val="edge"/>
          <c:yMode val="edge"/>
          <c:x val="9.1914214670534608E-2"/>
          <c:y val="0.18218804492629614"/>
          <c:w val="0.87753018372703417"/>
          <c:h val="0.64120727419771517"/>
        </c:manualLayout>
      </c:layout>
      <c:lineChart>
        <c:grouping val="standard"/>
        <c:varyColors val="0"/>
        <c:ser>
          <c:idx val="0"/>
          <c:order val="0"/>
          <c:spPr>
            <a:ln w="38100" cap="rnd">
              <a:solidFill>
                <a:schemeClr val="accent1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bg1">
                  <a:lumMod val="75000"/>
                </a:schemeClr>
              </a:solidFill>
              <a:ln w="9525">
                <a:solidFill>
                  <a:schemeClr val="tx1"/>
                </a:solidFill>
              </a:ln>
              <a:effectLst/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PORTUGAL!$D$29:$AK$29</c15:sqref>
                  </c15:fullRef>
                </c:ext>
              </c:extLst>
              <c:f>PORTUGAL!$D$29:$AH$29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PORTUGAL!$D$30:$AK$30</c15:sqref>
                  </c15:fullRef>
                </c:ext>
              </c:extLst>
              <c:f>PORTUGAL!$D$30:$AH$30</c:f>
              <c:numCache>
                <c:formatCode>General</c:formatCode>
                <c:ptCount val="31"/>
                <c:pt idx="0">
                  <c:v>88.293563620118846</c:v>
                </c:pt>
                <c:pt idx="1">
                  <c:v>93.160962961615027</c:v>
                </c:pt>
                <c:pt idx="2">
                  <c:v>100.32886823867612</c:v>
                </c:pt>
                <c:pt idx="3">
                  <c:v>96.965686156821434</c:v>
                </c:pt>
                <c:pt idx="4">
                  <c:v>96.91567767908397</c:v>
                </c:pt>
                <c:pt idx="5">
                  <c:v>100.82284035430091</c:v>
                </c:pt>
                <c:pt idx="6">
                  <c:v>94.665399376830791</c:v>
                </c:pt>
                <c:pt idx="7">
                  <c:v>95.468090885174689</c:v>
                </c:pt>
                <c:pt idx="8">
                  <c:v>99.853498378150334</c:v>
                </c:pt>
                <c:pt idx="9">
                  <c:v>103.79703493813989</c:v>
                </c:pt>
                <c:pt idx="10">
                  <c:v>102.02903536231278</c:v>
                </c:pt>
                <c:pt idx="11">
                  <c:v>101.11595367042955</c:v>
                </c:pt>
                <c:pt idx="12">
                  <c:v>103.0195241540784</c:v>
                </c:pt>
                <c:pt idx="13">
                  <c:v>94.716862611714362</c:v>
                </c:pt>
                <c:pt idx="14">
                  <c:v>95.570157400145831</c:v>
                </c:pt>
                <c:pt idx="15">
                  <c:v>96.08648267147899</c:v>
                </c:pt>
                <c:pt idx="16">
                  <c:v>88.799045171401943</c:v>
                </c:pt>
                <c:pt idx="17">
                  <c:v>85.322244061404845</c:v>
                </c:pt>
                <c:pt idx="18">
                  <c:v>79.24257140352988</c:v>
                </c:pt>
                <c:pt idx="19">
                  <c:v>74.927401608750614</c:v>
                </c:pt>
                <c:pt idx="20">
                  <c:v>69.180505522152671</c:v>
                </c:pt>
                <c:pt idx="21">
                  <c:v>63.459314388389387</c:v>
                </c:pt>
                <c:pt idx="22">
                  <c:v>58.929337336149118</c:v>
                </c:pt>
                <c:pt idx="23">
                  <c:v>57.599489973535903</c:v>
                </c:pt>
                <c:pt idx="24">
                  <c:v>56.778418488702094</c:v>
                </c:pt>
                <c:pt idx="25">
                  <c:v>57.775897922355966</c:v>
                </c:pt>
                <c:pt idx="26">
                  <c:v>55.414475155761068</c:v>
                </c:pt>
                <c:pt idx="27">
                  <c:v>56.486683415366329</c:v>
                </c:pt>
                <c:pt idx="28">
                  <c:v>54.545153088390101</c:v>
                </c:pt>
                <c:pt idx="29">
                  <c:v>52.473765208182861</c:v>
                </c:pt>
                <c:pt idx="30">
                  <c:v>45.832120628561285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v>Oxidised N</c:v>
                </c15:tx>
              </c15:filteredSeriesTitle>
            </c:ext>
            <c:ext xmlns:c16="http://schemas.microsoft.com/office/drawing/2014/chart" uri="{C3380CC4-5D6E-409C-BE32-E72D297353CC}">
              <c16:uniqueId val="{00000000-4DF5-422B-9878-5C7711FC6FCD}"/>
            </c:ext>
          </c:extLst>
        </c:ser>
        <c:ser>
          <c:idx val="1"/>
          <c:order val="1"/>
          <c:spPr>
            <a:ln w="38100" cap="rnd">
              <a:solidFill>
                <a:srgbClr val="FF000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bg1">
                  <a:lumMod val="75000"/>
                </a:schemeClr>
              </a:solidFill>
              <a:ln w="9525">
                <a:solidFill>
                  <a:schemeClr val="tx1"/>
                </a:solidFill>
              </a:ln>
              <a:effectLst/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PORTUGAL!$D$29:$AK$29</c15:sqref>
                  </c15:fullRef>
                </c:ext>
              </c:extLst>
              <c:f>PORTUGAL!$D$29:$AH$29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PORTUGAL!$D$31:$AK$31</c15:sqref>
                  </c15:fullRef>
                </c:ext>
              </c:extLst>
              <c:f>PORTUGAL!$D$31:$AH$31</c:f>
              <c:numCache>
                <c:formatCode>General</c:formatCode>
                <c:ptCount val="31"/>
                <c:pt idx="0">
                  <c:v>106.01198397502914</c:v>
                </c:pt>
                <c:pt idx="1">
                  <c:v>106.17601481464082</c:v>
                </c:pt>
                <c:pt idx="2">
                  <c:v>104.98353350235334</c:v>
                </c:pt>
                <c:pt idx="3">
                  <c:v>102.87920363762512</c:v>
                </c:pt>
                <c:pt idx="4">
                  <c:v>101.8875711384574</c:v>
                </c:pt>
                <c:pt idx="5">
                  <c:v>100.0034449324565</c:v>
                </c:pt>
                <c:pt idx="6">
                  <c:v>102.23086001311832</c:v>
                </c:pt>
                <c:pt idx="7">
                  <c:v>101.31554462773377</c:v>
                </c:pt>
                <c:pt idx="8">
                  <c:v>98.574367665600661</c:v>
                </c:pt>
                <c:pt idx="9">
                  <c:v>101.70327579409151</c:v>
                </c:pt>
                <c:pt idx="10">
                  <c:v>105.75439609764682</c:v>
                </c:pt>
                <c:pt idx="11">
                  <c:v>101.05140648105345</c:v>
                </c:pt>
                <c:pt idx="12">
                  <c:v>98.349895395983836</c:v>
                </c:pt>
                <c:pt idx="13">
                  <c:v>93.251113937889912</c:v>
                </c:pt>
                <c:pt idx="14">
                  <c:v>95.147972776389452</c:v>
                </c:pt>
                <c:pt idx="15">
                  <c:v>89.016348711169215</c:v>
                </c:pt>
                <c:pt idx="16">
                  <c:v>86.57352981543805</c:v>
                </c:pt>
                <c:pt idx="17">
                  <c:v>88.417023838624246</c:v>
                </c:pt>
                <c:pt idx="18">
                  <c:v>85.583320039301299</c:v>
                </c:pt>
                <c:pt idx="19">
                  <c:v>82.135707676318759</c:v>
                </c:pt>
                <c:pt idx="20">
                  <c:v>81.365433664511528</c:v>
                </c:pt>
                <c:pt idx="21">
                  <c:v>81.774372378023827</c:v>
                </c:pt>
                <c:pt idx="22">
                  <c:v>79.273369950323982</c:v>
                </c:pt>
                <c:pt idx="23">
                  <c:v>77.112725325524494</c:v>
                </c:pt>
                <c:pt idx="24">
                  <c:v>80.408719800153975</c:v>
                </c:pt>
                <c:pt idx="25">
                  <c:v>81.665522234289213</c:v>
                </c:pt>
                <c:pt idx="26">
                  <c:v>82.364925697125443</c:v>
                </c:pt>
                <c:pt idx="27">
                  <c:v>83.331744526018554</c:v>
                </c:pt>
                <c:pt idx="28">
                  <c:v>83.561471344611363</c:v>
                </c:pt>
                <c:pt idx="29">
                  <c:v>85.46085814310959</c:v>
                </c:pt>
                <c:pt idx="30">
                  <c:v>87.36647985098854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v>Reduced N</c:v>
                </c15:tx>
              </c15:filteredSeriesTitle>
            </c:ext>
            <c:ext xmlns:c16="http://schemas.microsoft.com/office/drawing/2014/chart" uri="{C3380CC4-5D6E-409C-BE32-E72D297353CC}">
              <c16:uniqueId val="{00000001-4DF5-422B-9878-5C7711FC6FCD}"/>
            </c:ext>
          </c:extLst>
        </c:ser>
        <c:ser>
          <c:idx val="2"/>
          <c:order val="2"/>
          <c:spPr>
            <a:ln w="381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PORTUGAL!$D$29:$AK$29</c15:sqref>
                  </c15:fullRef>
                </c:ext>
              </c:extLst>
              <c:f>PORTUGAL!$D$29:$AH$29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PORTUGAL!$D$32:$AK$32</c15:sqref>
                  </c15:fullRef>
                </c:ext>
              </c:extLst>
              <c:f>PORTUGAL!$D$32:$AH$32</c:f>
              <c:numCache>
                <c:formatCode>General</c:formatCode>
                <c:ptCount val="31"/>
                <c:pt idx="0">
                  <c:v>95.372285649517352</c:v>
                </c:pt>
                <c:pt idx="1">
                  <c:v>98.360632707583434</c:v>
                </c:pt>
                <c:pt idx="2">
                  <c:v>102.18846299269362</c:v>
                </c:pt>
                <c:pt idx="3">
                  <c:v>99.328207511666548</c:v>
                </c:pt>
                <c:pt idx="4">
                  <c:v>98.902008912552844</c:v>
                </c:pt>
                <c:pt idx="5">
                  <c:v>100.49548202848993</c:v>
                </c:pt>
                <c:pt idx="6">
                  <c:v>97.68789189004147</c:v>
                </c:pt>
                <c:pt idx="7">
                  <c:v>97.804218982049349</c:v>
                </c:pt>
                <c:pt idx="8">
                  <c:v>99.342470274513744</c:v>
                </c:pt>
                <c:pt idx="9">
                  <c:v>102.96055297866754</c:v>
                </c:pt>
                <c:pt idx="10">
                  <c:v>103.51736178060759</c:v>
                </c:pt>
                <c:pt idx="11">
                  <c:v>101.0901662919714</c:v>
                </c:pt>
                <c:pt idx="12">
                  <c:v>101.15395130407676</c:v>
                </c:pt>
                <c:pt idx="13">
                  <c:v>94.131278388113557</c:v>
                </c:pt>
                <c:pt idx="14">
                  <c:v>95.401489565384296</c:v>
                </c:pt>
                <c:pt idx="15">
                  <c:v>93.261879122564196</c:v>
                </c:pt>
                <c:pt idx="16">
                  <c:v>87.909925020650988</c:v>
                </c:pt>
                <c:pt idx="17">
                  <c:v>86.558645803000786</c:v>
                </c:pt>
                <c:pt idx="18">
                  <c:v>81.775776743049619</c:v>
                </c:pt>
                <c:pt idx="19">
                  <c:v>77.807206576296778</c:v>
                </c:pt>
                <c:pt idx="20">
                  <c:v>74.048530861897476</c:v>
                </c:pt>
                <c:pt idx="21">
                  <c:v>70.776400328559447</c:v>
                </c:pt>
                <c:pt idx="22">
                  <c:v>67.057023041091341</c:v>
                </c:pt>
                <c:pt idx="23">
                  <c:v>65.395262180321836</c:v>
                </c:pt>
                <c:pt idx="24">
                  <c:v>66.219008061820759</c:v>
                </c:pt>
                <c:pt idx="25">
                  <c:v>67.320090153017873</c:v>
                </c:pt>
                <c:pt idx="26">
                  <c:v>66.181504277321679</c:v>
                </c:pt>
                <c:pt idx="27">
                  <c:v>67.211608191849649</c:v>
                </c:pt>
                <c:pt idx="28">
                  <c:v>66.137521208013709</c:v>
                </c:pt>
                <c:pt idx="29">
                  <c:v>65.652505568046323</c:v>
                </c:pt>
                <c:pt idx="30">
                  <c:v>62.425596667370193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v>Total N</c:v>
                </c15:tx>
              </c15:filteredSeriesTitle>
            </c:ext>
            <c:ext xmlns:c16="http://schemas.microsoft.com/office/drawing/2014/chart" uri="{C3380CC4-5D6E-409C-BE32-E72D297353CC}">
              <c16:uniqueId val="{00000002-4DF5-422B-9878-5C7711FC6F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774272"/>
        <c:axId val="102680256"/>
      </c:lineChart>
      <c:catAx>
        <c:axId val="102774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2700000" spcFirstLastPara="1" vertOverflow="ellipsis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0268025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02680256"/>
        <c:scaling>
          <c:orientation val="minMax"/>
          <c:max val="16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minorGridlines>
          <c:spPr>
            <a:ln w="9525" cap="flat" cmpd="sng" algn="ctr">
              <a:noFill/>
              <a:prstDash val="dash"/>
              <a:round/>
            </a:ln>
            <a:effectLst/>
          </c:spPr>
        </c:minorGridlines>
        <c:numFmt formatCode="0" sourceLinked="0"/>
        <c:majorTickMark val="none"/>
        <c:minorTickMark val="none"/>
        <c:tickLblPos val="nextTo"/>
        <c:spPr>
          <a:noFill/>
          <a:ln>
            <a:solidFill>
              <a:schemeClr val="tx1">
                <a:alpha val="96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02774272"/>
        <c:crosses val="autoZero"/>
        <c:crossBetween val="midCat"/>
      </c:valAx>
      <c:spPr>
        <a:solidFill>
          <a:schemeClr val="bg1">
            <a:lumMod val="95000"/>
          </a:schemeClr>
        </a:solidFill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5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b-NO"/>
              <a:t>PORTUGAL</a:t>
            </a:r>
            <a:endParaRPr lang="en-US"/>
          </a:p>
        </c:rich>
      </c:tx>
      <c:layout>
        <c:manualLayout>
          <c:xMode val="edge"/>
          <c:yMode val="edge"/>
          <c:x val="0.37815966754155733"/>
          <c:y val="1.7118402282453638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>
        <c:manualLayout>
          <c:layoutTarget val="inner"/>
          <c:xMode val="edge"/>
          <c:yMode val="edge"/>
          <c:x val="8.9272199627622506E-2"/>
          <c:y val="0.17118392614716263"/>
          <c:w val="0.87753018372703417"/>
          <c:h val="0.64120727419771517"/>
        </c:manualLayout>
      </c:layout>
      <c:lineChart>
        <c:grouping val="standard"/>
        <c:varyColors val="0"/>
        <c:ser>
          <c:idx val="0"/>
          <c:order val="0"/>
          <c:tx>
            <c:v>Oxidized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9525" cap="rnd">
                <a:solidFill>
                  <a:schemeClr val="accent1"/>
                </a:solidFill>
              </a:ln>
              <a:effectLst/>
            </c:spPr>
            <c:trendlineType val="linear"/>
            <c:dispRSqr val="0"/>
            <c:dispEq val="0"/>
          </c:trendline>
          <c:trendline>
            <c:spPr>
              <a:ln w="9525" cap="rnd">
                <a:solidFill>
                  <a:schemeClr val="accent1"/>
                </a:solidFill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nb-NO"/>
                </a:p>
              </c:txPr>
            </c:trendlineLbl>
          </c:trendline>
          <c:cat>
            <c:numRef>
              <c:extLst>
                <c:ext xmlns:c15="http://schemas.microsoft.com/office/drawing/2012/chart" uri="{02D57815-91ED-43cb-92C2-25804820EDAC}">
                  <c15:fullRef>
                    <c15:sqref>PORTUGAL!$D$3:$AK$3</c15:sqref>
                  </c15:fullRef>
                </c:ext>
              </c:extLst>
              <c:f>PORTUGAL!$D$3:$AH$3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PORTUGAL!$D$7:$AK$7</c15:sqref>
                  </c15:fullRef>
                </c:ext>
              </c:extLst>
              <c:f>PORTUGAL!$D$7:$AH$7</c:f>
              <c:numCache>
                <c:formatCode>General</c:formatCode>
                <c:ptCount val="31"/>
                <c:pt idx="0">
                  <c:v>79.160813747826083</c:v>
                </c:pt>
                <c:pt idx="1">
                  <c:v>83.524747843478266</c:v>
                </c:pt>
                <c:pt idx="2">
                  <c:v>89.95123230434784</c:v>
                </c:pt>
                <c:pt idx="3">
                  <c:v>86.935924965217382</c:v>
                </c:pt>
                <c:pt idx="4">
                  <c:v>86.891089173913045</c:v>
                </c:pt>
                <c:pt idx="5">
                  <c:v>90.394109826086947</c:v>
                </c:pt>
                <c:pt idx="6">
                  <c:v>84.873571086956517</c:v>
                </c:pt>
                <c:pt idx="7">
                  <c:v>85.593235243478262</c:v>
                </c:pt>
                <c:pt idx="8">
                  <c:v>89.525032891304349</c:v>
                </c:pt>
                <c:pt idx="9">
                  <c:v>93.060665052173931</c:v>
                </c:pt>
                <c:pt idx="10">
                  <c:v>91.475540617391303</c:v>
                </c:pt>
                <c:pt idx="11">
                  <c:v>90.656904617391305</c:v>
                </c:pt>
                <c:pt idx="12">
                  <c:v>92.363577021739133</c:v>
                </c:pt>
                <c:pt idx="13">
                  <c:v>84.919711160869568</c:v>
                </c:pt>
                <c:pt idx="14">
                  <c:v>85.684744386956524</c:v>
                </c:pt>
                <c:pt idx="15">
                  <c:v>86.147662939130427</c:v>
                </c:pt>
                <c:pt idx="16">
                  <c:v>79.614010213043471</c:v>
                </c:pt>
                <c:pt idx="17">
                  <c:v>76.496836165217388</c:v>
                </c:pt>
                <c:pt idx="18">
                  <c:v>71.046021686956522</c:v>
                </c:pt>
                <c:pt idx="19">
                  <c:v>67.177196617391303</c:v>
                </c:pt>
                <c:pt idx="20">
                  <c:v>62.024737569565211</c:v>
                </c:pt>
                <c:pt idx="21">
                  <c:v>56.895324652173912</c:v>
                </c:pt>
                <c:pt idx="22">
                  <c:v>52.833911169565219</c:v>
                </c:pt>
                <c:pt idx="23">
                  <c:v>51.641618152173912</c:v>
                </c:pt>
                <c:pt idx="24">
                  <c:v>50.905475173913047</c:v>
                </c:pt>
                <c:pt idx="25">
                  <c:v>51.799779134782611</c:v>
                </c:pt>
                <c:pt idx="26">
                  <c:v>49.682612943478262</c:v>
                </c:pt>
                <c:pt idx="27">
                  <c:v>50.643916065217397</c:v>
                </c:pt>
                <c:pt idx="28">
                  <c:v>48.903210239130431</c:v>
                </c:pt>
                <c:pt idx="29">
                  <c:v>47.046078830434787</c:v>
                </c:pt>
                <c:pt idx="30">
                  <c:v>41.091420665217399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EDF-489A-B333-FD7A09A52C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1961216"/>
        <c:axId val="100416256"/>
      </c:lineChart>
      <c:catAx>
        <c:axId val="101961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  <a:headEnd type="none" w="sm" len="sm"/>
            <a:tailEnd type="none" w="sm" len="sm"/>
          </a:ln>
          <a:effectLst/>
        </c:spPr>
        <c:txPr>
          <a:bodyPr rot="2700000" spcFirstLastPara="1" vertOverflow="ellipsis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00416256"/>
        <c:crosses val="autoZero"/>
        <c:auto val="0"/>
        <c:lblAlgn val="ctr"/>
        <c:lblOffset val="100"/>
        <c:noMultiLvlLbl val="0"/>
      </c:catAx>
      <c:valAx>
        <c:axId val="100416256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0">
                    <a:schemeClr val="tx1">
                      <a:lumMod val="5000"/>
                      <a:lumOff val="95000"/>
                    </a:schemeClr>
                  </a:gs>
                  <a:gs pos="100000">
                    <a:schemeClr val="tx1">
                      <a:lumMod val="15000"/>
                      <a:lumOff val="8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019612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5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b-NO"/>
              <a:t>PORTUGAL</a:t>
            </a:r>
            <a:endParaRPr lang="en-US"/>
          </a:p>
        </c:rich>
      </c:tx>
      <c:layout>
        <c:manualLayout>
          <c:xMode val="edge"/>
          <c:yMode val="edge"/>
          <c:x val="0.37815966754155733"/>
          <c:y val="1.7118402282453638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>
        <c:manualLayout>
          <c:layoutTarget val="inner"/>
          <c:xMode val="edge"/>
          <c:yMode val="edge"/>
          <c:x val="8.9272199627622506E-2"/>
          <c:y val="0.17118392614716263"/>
          <c:w val="0.87753018372703417"/>
          <c:h val="0.64120727419771517"/>
        </c:manualLayout>
      </c:layout>
      <c:lineChart>
        <c:grouping val="standard"/>
        <c:varyColors val="0"/>
        <c:ser>
          <c:idx val="1"/>
          <c:order val="0"/>
          <c:tx>
            <c:v>Reduced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trendline>
            <c:spPr>
              <a:ln w="9525" cap="rnd">
                <a:solidFill>
                  <a:schemeClr val="accent2"/>
                </a:solidFill>
              </a:ln>
              <a:effectLst/>
            </c:spPr>
            <c:trendlineType val="linear"/>
            <c:dispRSqr val="0"/>
            <c:dispEq val="0"/>
          </c:trendline>
          <c:trendline>
            <c:spPr>
              <a:ln w="9525" cap="rnd">
                <a:solidFill>
                  <a:schemeClr val="accent2"/>
                </a:solidFill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nb-NO"/>
                </a:p>
              </c:txPr>
            </c:trendlineLbl>
          </c:trendline>
          <c:cat>
            <c:numRef>
              <c:extLst>
                <c:ext xmlns:c15="http://schemas.microsoft.com/office/drawing/2012/chart" uri="{02D57815-91ED-43cb-92C2-25804820EDAC}">
                  <c15:fullRef>
                    <c15:sqref>PORTUGAL!$D$3:$AK$3</c15:sqref>
                  </c15:fullRef>
                </c:ext>
              </c:extLst>
              <c:f>PORTUGAL!$D$3:$AH$3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PORTUGAL!$D$8:$AK$8</c15:sqref>
                  </c15:fullRef>
                </c:ext>
              </c:extLst>
              <c:f>PORTUGAL!$D$8:$AH$8</c:f>
              <c:numCache>
                <c:formatCode>General</c:formatCode>
                <c:ptCount val="31"/>
                <c:pt idx="0">
                  <c:v>63.2356097717647</c:v>
                </c:pt>
                <c:pt idx="1">
                  <c:v>63.33345333411765</c:v>
                </c:pt>
                <c:pt idx="2">
                  <c:v>62.622144290588238</c:v>
                </c:pt>
                <c:pt idx="3">
                  <c:v>61.366922218823525</c:v>
                </c:pt>
                <c:pt idx="4">
                  <c:v>60.775418471764702</c:v>
                </c:pt>
                <c:pt idx="5">
                  <c:v>59.651546763529417</c:v>
                </c:pt>
                <c:pt idx="6">
                  <c:v>60.980188541176467</c:v>
                </c:pt>
                <c:pt idx="7">
                  <c:v>60.434207564705893</c:v>
                </c:pt>
                <c:pt idx="8">
                  <c:v>58.79910943529412</c:v>
                </c:pt>
                <c:pt idx="9">
                  <c:v>60.665487235294115</c:v>
                </c:pt>
                <c:pt idx="10">
                  <c:v>63.081959911764713</c:v>
                </c:pt>
                <c:pt idx="11">
                  <c:v>60.276650502352929</c:v>
                </c:pt>
                <c:pt idx="12">
                  <c:v>58.66521286705882</c:v>
                </c:pt>
                <c:pt idx="13">
                  <c:v>55.623815635294122</c:v>
                </c:pt>
                <c:pt idx="14">
                  <c:v>56.755282294117649</c:v>
                </c:pt>
                <c:pt idx="15">
                  <c:v>53.097799695294114</c:v>
                </c:pt>
                <c:pt idx="16">
                  <c:v>51.640670636470588</c:v>
                </c:pt>
                <c:pt idx="17">
                  <c:v>52.740305454117639</c:v>
                </c:pt>
                <c:pt idx="18">
                  <c:v>51.050015536470589</c:v>
                </c:pt>
                <c:pt idx="19">
                  <c:v>48.993532280000004</c:v>
                </c:pt>
                <c:pt idx="20">
                  <c:v>48.534067745882354</c:v>
                </c:pt>
                <c:pt idx="21">
                  <c:v>48.777997610588237</c:v>
                </c:pt>
                <c:pt idx="22">
                  <c:v>47.286162370588237</c:v>
                </c:pt>
                <c:pt idx="23">
                  <c:v>45.997348830588237</c:v>
                </c:pt>
                <c:pt idx="24">
                  <c:v>47.963392787058822</c:v>
                </c:pt>
                <c:pt idx="25">
                  <c:v>48.713069052941179</c:v>
                </c:pt>
                <c:pt idx="26">
                  <c:v>49.130259664705882</c:v>
                </c:pt>
                <c:pt idx="27">
                  <c:v>49.706962183529413</c:v>
                </c:pt>
                <c:pt idx="28">
                  <c:v>49.84399306352941</c:v>
                </c:pt>
                <c:pt idx="29">
                  <c:v>50.976967637647064</c:v>
                </c:pt>
                <c:pt idx="30">
                  <c:v>52.113661303529412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13A-4719-862C-2A8D33D246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1961216"/>
        <c:axId val="100416256"/>
      </c:lineChart>
      <c:catAx>
        <c:axId val="101961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  <a:headEnd type="none" w="sm" len="sm"/>
            <a:tailEnd type="none" w="sm" len="sm"/>
          </a:ln>
          <a:effectLst/>
        </c:spPr>
        <c:txPr>
          <a:bodyPr rot="2700000" spcFirstLastPara="1" vertOverflow="ellipsis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00416256"/>
        <c:crosses val="autoZero"/>
        <c:auto val="0"/>
        <c:lblAlgn val="ctr"/>
        <c:lblOffset val="100"/>
        <c:noMultiLvlLbl val="0"/>
      </c:catAx>
      <c:valAx>
        <c:axId val="100416256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0">
                    <a:schemeClr val="tx1">
                      <a:lumMod val="5000"/>
                      <a:lumOff val="95000"/>
                    </a:schemeClr>
                  </a:gs>
                  <a:gs pos="100000">
                    <a:schemeClr val="tx1">
                      <a:lumMod val="15000"/>
                      <a:lumOff val="8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019612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5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b-NO"/>
              <a:t>SPAIN</a:t>
            </a:r>
            <a:endParaRPr lang="en-US"/>
          </a:p>
        </c:rich>
      </c:tx>
      <c:layout>
        <c:manualLayout>
          <c:xMode val="edge"/>
          <c:yMode val="edge"/>
          <c:x val="0.37815966754155733"/>
          <c:y val="1.7118402282453638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>
        <c:manualLayout>
          <c:layoutTarget val="inner"/>
          <c:xMode val="edge"/>
          <c:yMode val="edge"/>
          <c:x val="8.9272199627622506E-2"/>
          <c:y val="0.17118392614716263"/>
          <c:w val="0.87753018372703417"/>
          <c:h val="0.64120727419771517"/>
        </c:manualLayout>
      </c:layout>
      <c:barChart>
        <c:barDir val="col"/>
        <c:grouping val="stacked"/>
        <c:varyColors val="0"/>
        <c:ser>
          <c:idx val="0"/>
          <c:order val="0"/>
          <c:tx>
            <c:v>Oxidized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SPAIN!$D$3:$AK$3</c15:sqref>
                  </c15:fullRef>
                </c:ext>
              </c:extLst>
              <c:f>SPAIN!$D$3:$AH$3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SPAIN!$D$7:$AK$7</c15:sqref>
                  </c15:fullRef>
                </c:ext>
              </c:extLst>
              <c:f>SPAIN!$D$7:$AH$7</c:f>
              <c:numCache>
                <c:formatCode>General</c:formatCode>
                <c:ptCount val="31"/>
                <c:pt idx="0">
                  <c:v>403.70355230434785</c:v>
                </c:pt>
                <c:pt idx="1">
                  <c:v>416.24022939130435</c:v>
                </c:pt>
                <c:pt idx="2">
                  <c:v>422.4135540434782</c:v>
                </c:pt>
                <c:pt idx="3">
                  <c:v>403.27370665217393</c:v>
                </c:pt>
                <c:pt idx="4">
                  <c:v>405.19654943478258</c:v>
                </c:pt>
                <c:pt idx="5">
                  <c:v>407.13124291304342</c:v>
                </c:pt>
                <c:pt idx="6">
                  <c:v>402.53361826086962</c:v>
                </c:pt>
                <c:pt idx="7">
                  <c:v>408.28724452173913</c:v>
                </c:pt>
                <c:pt idx="8">
                  <c:v>407.30586886956519</c:v>
                </c:pt>
                <c:pt idx="9">
                  <c:v>408.52228747826086</c:v>
                </c:pt>
                <c:pt idx="10">
                  <c:v>410.67054091304345</c:v>
                </c:pt>
                <c:pt idx="11">
                  <c:v>400.95524486956526</c:v>
                </c:pt>
                <c:pt idx="12">
                  <c:v>408.22677882608696</c:v>
                </c:pt>
                <c:pt idx="13">
                  <c:v>411.13898426086962</c:v>
                </c:pt>
                <c:pt idx="14">
                  <c:v>415.96502560869561</c:v>
                </c:pt>
                <c:pt idx="15">
                  <c:v>408.64168008695657</c:v>
                </c:pt>
                <c:pt idx="16">
                  <c:v>399.69506165217393</c:v>
                </c:pt>
                <c:pt idx="17">
                  <c:v>399.79788069565217</c:v>
                </c:pt>
                <c:pt idx="18">
                  <c:v>341.08721499999996</c:v>
                </c:pt>
                <c:pt idx="19">
                  <c:v>305.62894386956521</c:v>
                </c:pt>
                <c:pt idx="20">
                  <c:v>289.29562285217389</c:v>
                </c:pt>
                <c:pt idx="21">
                  <c:v>288.84972090434786</c:v>
                </c:pt>
                <c:pt idx="22">
                  <c:v>274.13861765652172</c:v>
                </c:pt>
                <c:pt idx="23">
                  <c:v>252.71134289130438</c:v>
                </c:pt>
                <c:pt idx="24">
                  <c:v>251.11324395652173</c:v>
                </c:pt>
                <c:pt idx="25">
                  <c:v>257.92659696086957</c:v>
                </c:pt>
                <c:pt idx="26">
                  <c:v>245.60298611739131</c:v>
                </c:pt>
                <c:pt idx="27">
                  <c:v>246.6421147826087</c:v>
                </c:pt>
                <c:pt idx="28">
                  <c:v>242.92422608695651</c:v>
                </c:pt>
                <c:pt idx="29">
                  <c:v>225.65860653913043</c:v>
                </c:pt>
                <c:pt idx="30">
                  <c:v>192.6827680826087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D68-4154-AE38-F709742B4C01}"/>
            </c:ext>
          </c:extLst>
        </c:ser>
        <c:ser>
          <c:idx val="1"/>
          <c:order val="1"/>
          <c:tx>
            <c:v>Reduced</c:v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SPAIN!$D$3:$AK$3</c15:sqref>
                  </c15:fullRef>
                </c:ext>
              </c:extLst>
              <c:f>SPAIN!$D$3:$AH$3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SPAIN!$D$8:$AK$8</c15:sqref>
                  </c15:fullRef>
                </c:ext>
              </c:extLst>
              <c:f>SPAIN!$D$8:$AH$8</c:f>
              <c:numCache>
                <c:formatCode>General</c:formatCode>
                <c:ptCount val="31"/>
                <c:pt idx="0">
                  <c:v>377.79204474117648</c:v>
                </c:pt>
                <c:pt idx="1">
                  <c:v>367.59263528235294</c:v>
                </c:pt>
                <c:pt idx="2">
                  <c:v>363.74954741176469</c:v>
                </c:pt>
                <c:pt idx="3">
                  <c:v>345.38433950588239</c:v>
                </c:pt>
                <c:pt idx="4">
                  <c:v>358.37342380000001</c:v>
                </c:pt>
                <c:pt idx="5">
                  <c:v>350.65361412941178</c:v>
                </c:pt>
                <c:pt idx="6">
                  <c:v>383.96493297647055</c:v>
                </c:pt>
                <c:pt idx="7">
                  <c:v>384.97103737647058</c:v>
                </c:pt>
                <c:pt idx="8">
                  <c:v>406.24967501176474</c:v>
                </c:pt>
                <c:pt idx="9">
                  <c:v>407.01852478823525</c:v>
                </c:pt>
                <c:pt idx="10">
                  <c:v>425.54203258823532</c:v>
                </c:pt>
                <c:pt idx="11">
                  <c:v>421.72814682352941</c:v>
                </c:pt>
                <c:pt idx="12">
                  <c:v>412.97582018823533</c:v>
                </c:pt>
                <c:pt idx="13">
                  <c:v>421.45092903529405</c:v>
                </c:pt>
                <c:pt idx="14">
                  <c:v>418.20030897647058</c:v>
                </c:pt>
                <c:pt idx="15">
                  <c:v>392.8257276588235</c:v>
                </c:pt>
                <c:pt idx="16">
                  <c:v>389.12145670588234</c:v>
                </c:pt>
                <c:pt idx="17">
                  <c:v>395.19781568235294</c:v>
                </c:pt>
                <c:pt idx="18">
                  <c:v>360.25834739999999</c:v>
                </c:pt>
                <c:pt idx="19">
                  <c:v>357.75359858823526</c:v>
                </c:pt>
                <c:pt idx="20">
                  <c:v>355.31175844705876</c:v>
                </c:pt>
                <c:pt idx="21">
                  <c:v>346.3227891529412</c:v>
                </c:pt>
                <c:pt idx="22">
                  <c:v>344.33164689411763</c:v>
                </c:pt>
                <c:pt idx="23">
                  <c:v>347.3593814352941</c:v>
                </c:pt>
                <c:pt idx="24">
                  <c:v>363.67692636470588</c:v>
                </c:pt>
                <c:pt idx="25">
                  <c:v>370.2910938588235</c:v>
                </c:pt>
                <c:pt idx="26">
                  <c:v>373.0694651764706</c:v>
                </c:pt>
                <c:pt idx="27">
                  <c:v>388.73685998823527</c:v>
                </c:pt>
                <c:pt idx="28">
                  <c:v>387.85914357647061</c:v>
                </c:pt>
                <c:pt idx="29">
                  <c:v>384.87337807058827</c:v>
                </c:pt>
                <c:pt idx="30">
                  <c:v>395.46083829411765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D68-4154-AE38-F709742B4C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01961216"/>
        <c:axId val="100416256"/>
      </c:barChart>
      <c:catAx>
        <c:axId val="101961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  <a:headEnd type="none" w="sm" len="sm"/>
            <a:tailEnd type="none" w="sm" len="sm"/>
          </a:ln>
          <a:effectLst/>
        </c:spPr>
        <c:txPr>
          <a:bodyPr rot="2700000" spcFirstLastPara="1" vertOverflow="ellipsis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0041625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00416256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0">
                    <a:schemeClr val="tx1">
                      <a:lumMod val="5000"/>
                      <a:lumOff val="95000"/>
                    </a:schemeClr>
                  </a:gs>
                  <a:gs pos="100000">
                    <a:schemeClr val="tx1">
                      <a:lumMod val="15000"/>
                      <a:lumOff val="8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019612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b-NO" sz="1800" b="1" baseline="0"/>
              <a:t>SPAIN</a:t>
            </a:r>
            <a:endParaRPr lang="pl-PL" sz="1800" b="1" baseline="0"/>
          </a:p>
        </c:rich>
      </c:tx>
      <c:layout>
        <c:manualLayout>
          <c:xMode val="edge"/>
          <c:yMode val="edge"/>
          <c:x val="0.41922251922000864"/>
          <c:y val="4.2466992006227361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>
        <c:manualLayout>
          <c:layoutTarget val="inner"/>
          <c:xMode val="edge"/>
          <c:yMode val="edge"/>
          <c:x val="9.1914214670534608E-2"/>
          <c:y val="0.18218804492629614"/>
          <c:w val="0.87753018372703417"/>
          <c:h val="0.64120727419771517"/>
        </c:manualLayout>
      </c:layout>
      <c:lineChart>
        <c:grouping val="standard"/>
        <c:varyColors val="0"/>
        <c:ser>
          <c:idx val="0"/>
          <c:order val="0"/>
          <c:spPr>
            <a:ln w="38100" cap="rnd">
              <a:solidFill>
                <a:schemeClr val="accent1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bg1">
                  <a:lumMod val="75000"/>
                </a:schemeClr>
              </a:solidFill>
              <a:ln w="9525">
                <a:solidFill>
                  <a:schemeClr val="tx1"/>
                </a:solidFill>
              </a:ln>
              <a:effectLst/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SPAIN!$D$29:$AK$29</c15:sqref>
                  </c15:fullRef>
                </c:ext>
              </c:extLst>
              <c:f>SPAIN!$D$29:$AH$29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SPAIN!$D$30:$AK$30</c15:sqref>
                  </c15:fullRef>
                </c:ext>
              </c:extLst>
              <c:f>SPAIN!$D$30:$AH$30</c:f>
              <c:numCache>
                <c:formatCode>General</c:formatCode>
                <c:ptCount val="31"/>
                <c:pt idx="0">
                  <c:v>98.977898757475202</c:v>
                </c:pt>
                <c:pt idx="1">
                  <c:v>102.0515748457462</c:v>
                </c:pt>
                <c:pt idx="2">
                  <c:v>103.56511788724823</c:v>
                </c:pt>
                <c:pt idx="3">
                  <c:v>98.872511477132065</c:v>
                </c:pt>
                <c:pt idx="4">
                  <c:v>99.34394388632748</c:v>
                </c:pt>
                <c:pt idx="5">
                  <c:v>99.818281786316263</c:v>
                </c:pt>
                <c:pt idx="6">
                  <c:v>98.691060525194757</c:v>
                </c:pt>
                <c:pt idx="7">
                  <c:v>100.10170413802918</c:v>
                </c:pt>
                <c:pt idx="8">
                  <c:v>99.861095653438269</c:v>
                </c:pt>
                <c:pt idx="9">
                  <c:v>100.15933072521544</c:v>
                </c:pt>
                <c:pt idx="10">
                  <c:v>100.68602812423413</c:v>
                </c:pt>
                <c:pt idx="11">
                  <c:v>98.304083296893722</c:v>
                </c:pt>
                <c:pt idx="12">
                  <c:v>100.08687947902284</c:v>
                </c:pt>
                <c:pt idx="13">
                  <c:v>100.80087858316641</c:v>
                </c:pt>
                <c:pt idx="14">
                  <c:v>101.98410183992983</c:v>
                </c:pt>
                <c:pt idx="15">
                  <c:v>100.18860277265821</c:v>
                </c:pt>
                <c:pt idx="16">
                  <c:v>97.995118250153695</c:v>
                </c:pt>
                <c:pt idx="17">
                  <c:v>98.020326878657556</c:v>
                </c:pt>
                <c:pt idx="18">
                  <c:v>83.625956821622893</c:v>
                </c:pt>
                <c:pt idx="19">
                  <c:v>74.932485708895513</c:v>
                </c:pt>
                <c:pt idx="20">
                  <c:v>70.927968570502998</c:v>
                </c:pt>
                <c:pt idx="21">
                  <c:v>70.818644692633285</c:v>
                </c:pt>
                <c:pt idx="22">
                  <c:v>67.211854314984151</c:v>
                </c:pt>
                <c:pt idx="23">
                  <c:v>61.95842857658139</c:v>
                </c:pt>
                <c:pt idx="24">
                  <c:v>61.566615144005752</c:v>
                </c:pt>
                <c:pt idx="25">
                  <c:v>63.237076947014302</c:v>
                </c:pt>
                <c:pt idx="26">
                  <c:v>60.215639311824148</c:v>
                </c:pt>
                <c:pt idx="27">
                  <c:v>60.470407374266998</c:v>
                </c:pt>
                <c:pt idx="28">
                  <c:v>59.558875115486188</c:v>
                </c:pt>
                <c:pt idx="29">
                  <c:v>55.325781961276128</c:v>
                </c:pt>
                <c:pt idx="30">
                  <c:v>47.240940543453135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v>Oxidised N</c:v>
                </c15:tx>
              </c15:filteredSeriesTitle>
            </c:ext>
            <c:ext xmlns:c16="http://schemas.microsoft.com/office/drawing/2014/chart" uri="{C3380CC4-5D6E-409C-BE32-E72D297353CC}">
              <c16:uniqueId val="{00000000-6C1B-4E93-9E95-D9CD89D6E879}"/>
            </c:ext>
          </c:extLst>
        </c:ser>
        <c:ser>
          <c:idx val="1"/>
          <c:order val="1"/>
          <c:spPr>
            <a:ln w="38100" cap="rnd">
              <a:solidFill>
                <a:srgbClr val="FF000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bg1">
                  <a:lumMod val="75000"/>
                </a:schemeClr>
              </a:solidFill>
              <a:ln w="9525">
                <a:solidFill>
                  <a:schemeClr val="tx1"/>
                </a:solidFill>
              </a:ln>
              <a:effectLst/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SPAIN!$D$29:$AK$29</c15:sqref>
                  </c15:fullRef>
                </c:ext>
              </c:extLst>
              <c:f>SPAIN!$D$29:$AH$29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SPAIN!$D$31:$AK$31</c15:sqref>
                  </c15:fullRef>
                </c:ext>
              </c:extLst>
              <c:f>SPAIN!$D$31:$AH$31</c:f>
              <c:numCache>
                <c:formatCode>General</c:formatCode>
                <c:ptCount val="31"/>
                <c:pt idx="0">
                  <c:v>91.826490620941257</c:v>
                </c:pt>
                <c:pt idx="1">
                  <c:v>89.347412540693568</c:v>
                </c:pt>
                <c:pt idx="2">
                  <c:v>88.413307979159484</c:v>
                </c:pt>
                <c:pt idx="3">
                  <c:v>83.949443228707977</c:v>
                </c:pt>
                <c:pt idx="4">
                  <c:v>87.106582304851173</c:v>
                </c:pt>
                <c:pt idx="5">
                  <c:v>85.230198087186196</c:v>
                </c:pt>
                <c:pt idx="6">
                  <c:v>93.326878655926706</c:v>
                </c:pt>
                <c:pt idx="7">
                  <c:v>93.571423340062609</c:v>
                </c:pt>
                <c:pt idx="8">
                  <c:v>98.743429067664366</c:v>
                </c:pt>
                <c:pt idx="9">
                  <c:v>98.930306419294027</c:v>
                </c:pt>
                <c:pt idx="10">
                  <c:v>103.43264769127329</c:v>
                </c:pt>
                <c:pt idx="11">
                  <c:v>102.5056410211301</c:v>
                </c:pt>
                <c:pt idx="12">
                  <c:v>100.37829225644698</c:v>
                </c:pt>
                <c:pt idx="13">
                  <c:v>102.43826020412854</c:v>
                </c:pt>
                <c:pt idx="14">
                  <c:v>101.64816142756933</c:v>
                </c:pt>
                <c:pt idx="15">
                  <c:v>95.480591766404189</c:v>
                </c:pt>
                <c:pt idx="16">
                  <c:v>94.580228175766081</c:v>
                </c:pt>
                <c:pt idx="17">
                  <c:v>96.057153718082915</c:v>
                </c:pt>
                <c:pt idx="18">
                  <c:v>87.564733612391734</c:v>
                </c:pt>
                <c:pt idx="19">
                  <c:v>86.955927004436546</c:v>
                </c:pt>
                <c:pt idx="20">
                  <c:v>86.362411037272139</c:v>
                </c:pt>
                <c:pt idx="21">
                  <c:v>84.177543684801236</c:v>
                </c:pt>
                <c:pt idx="22">
                  <c:v>83.693574769891754</c:v>
                </c:pt>
                <c:pt idx="23">
                  <c:v>84.42949878236935</c:v>
                </c:pt>
                <c:pt idx="24">
                  <c:v>88.395656638985812</c:v>
                </c:pt>
                <c:pt idx="25">
                  <c:v>90.003302426710192</c:v>
                </c:pt>
                <c:pt idx="26">
                  <c:v>90.678615978948173</c:v>
                </c:pt>
                <c:pt idx="27">
                  <c:v>94.486747734932408</c:v>
                </c:pt>
                <c:pt idx="28">
                  <c:v>94.27340915627606</c:v>
                </c:pt>
                <c:pt idx="29">
                  <c:v>93.547686177090327</c:v>
                </c:pt>
                <c:pt idx="30">
                  <c:v>96.121084242106676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v>Reduced N</c:v>
                </c15:tx>
              </c15:filteredSeriesTitle>
            </c:ext>
            <c:ext xmlns:c16="http://schemas.microsoft.com/office/drawing/2014/chart" uri="{C3380CC4-5D6E-409C-BE32-E72D297353CC}">
              <c16:uniqueId val="{00000001-6C1B-4E93-9E95-D9CD89D6E879}"/>
            </c:ext>
          </c:extLst>
        </c:ser>
        <c:ser>
          <c:idx val="2"/>
          <c:order val="2"/>
          <c:spPr>
            <a:ln w="381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SPAIN!$D$29:$AK$29</c15:sqref>
                  </c15:fullRef>
                </c:ext>
              </c:extLst>
              <c:f>SPAIN!$D$29:$AH$29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SPAIN!$D$32:$AK$32</c15:sqref>
                  </c15:fullRef>
                </c:ext>
              </c:extLst>
              <c:f>SPAIN!$D$32:$AH$32</c:f>
              <c:numCache>
                <c:formatCode>General</c:formatCode>
                <c:ptCount val="31"/>
                <c:pt idx="0">
                  <c:v>95.386714085639269</c:v>
                </c:pt>
                <c:pt idx="1">
                  <c:v>95.671993081233325</c:v>
                </c:pt>
                <c:pt idx="2">
                  <c:v>95.956413915435419</c:v>
                </c:pt>
                <c:pt idx="3">
                  <c:v>91.378673490635023</c:v>
                </c:pt>
                <c:pt idx="4">
                  <c:v>93.198772963889922</c:v>
                </c:pt>
                <c:pt idx="5">
                  <c:v>92.492661213195589</c:v>
                </c:pt>
                <c:pt idx="6">
                  <c:v>95.997357783290809</c:v>
                </c:pt>
                <c:pt idx="7">
                  <c:v>96.822427685516672</c:v>
                </c:pt>
                <c:pt idx="8">
                  <c:v>99.299842955448668</c:v>
                </c:pt>
                <c:pt idx="9">
                  <c:v>99.542158111868005</c:v>
                </c:pt>
                <c:pt idx="10">
                  <c:v>102.06528349607147</c:v>
                </c:pt>
                <c:pt idx="11">
                  <c:v>100.41395724186265</c:v>
                </c:pt>
                <c:pt idx="12">
                  <c:v>100.23321668695206</c:v>
                </c:pt>
                <c:pt idx="13">
                  <c:v>101.62311382228047</c:v>
                </c:pt>
                <c:pt idx="14">
                  <c:v>101.81540442587007</c:v>
                </c:pt>
                <c:pt idx="15">
                  <c:v>97.824405870775237</c:v>
                </c:pt>
                <c:pt idx="16">
                  <c:v>96.280281024112071</c:v>
                </c:pt>
                <c:pt idx="17">
                  <c:v>97.034490631052165</c:v>
                </c:pt>
                <c:pt idx="18">
                  <c:v>85.603871459794803</c:v>
                </c:pt>
                <c:pt idx="19">
                  <c:v>80.970233416606874</c:v>
                </c:pt>
                <c:pt idx="20">
                  <c:v>78.67860063439457</c:v>
                </c:pt>
                <c:pt idx="21">
                  <c:v>77.527012104667165</c:v>
                </c:pt>
                <c:pt idx="22">
                  <c:v>75.488392408338726</c:v>
                </c:pt>
                <c:pt idx="23">
                  <c:v>73.242606649221315</c:v>
                </c:pt>
                <c:pt idx="24">
                  <c:v>75.039212531451142</c:v>
                </c:pt>
                <c:pt idx="25">
                  <c:v>76.678130349425203</c:v>
                </c:pt>
                <c:pt idx="26">
                  <c:v>75.513070639592499</c:v>
                </c:pt>
                <c:pt idx="27">
                  <c:v>77.552212490536377</c:v>
                </c:pt>
                <c:pt idx="28">
                  <c:v>76.991288446832343</c:v>
                </c:pt>
                <c:pt idx="29">
                  <c:v>74.519472760014409</c:v>
                </c:pt>
                <c:pt idx="30">
                  <c:v>71.786822900661207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v>Total N</c:v>
                </c15:tx>
              </c15:filteredSeriesTitle>
            </c:ext>
            <c:ext xmlns:c16="http://schemas.microsoft.com/office/drawing/2014/chart" uri="{C3380CC4-5D6E-409C-BE32-E72D297353CC}">
              <c16:uniqueId val="{00000002-6C1B-4E93-9E95-D9CD89D6E8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774272"/>
        <c:axId val="102680256"/>
      </c:lineChart>
      <c:catAx>
        <c:axId val="102774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2700000" spcFirstLastPara="1" vertOverflow="ellipsis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0268025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02680256"/>
        <c:scaling>
          <c:orientation val="minMax"/>
          <c:max val="16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minorGridlines>
          <c:spPr>
            <a:ln w="9525" cap="flat" cmpd="sng" algn="ctr">
              <a:noFill/>
              <a:prstDash val="dash"/>
              <a:round/>
            </a:ln>
            <a:effectLst/>
          </c:spPr>
        </c:minorGridlines>
        <c:numFmt formatCode="0" sourceLinked="0"/>
        <c:majorTickMark val="none"/>
        <c:minorTickMark val="none"/>
        <c:tickLblPos val="nextTo"/>
        <c:spPr>
          <a:noFill/>
          <a:ln>
            <a:solidFill>
              <a:schemeClr val="tx1">
                <a:alpha val="96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02774272"/>
        <c:crosses val="autoZero"/>
        <c:crossBetween val="midCat"/>
      </c:valAx>
      <c:spPr>
        <a:solidFill>
          <a:schemeClr val="bg1">
            <a:lumMod val="95000"/>
          </a:schemeClr>
        </a:solidFill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5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b-NO"/>
              <a:t>SPAIN</a:t>
            </a:r>
            <a:endParaRPr lang="en-US"/>
          </a:p>
        </c:rich>
      </c:tx>
      <c:layout>
        <c:manualLayout>
          <c:xMode val="edge"/>
          <c:yMode val="edge"/>
          <c:x val="0.37815966754155733"/>
          <c:y val="1.7118402282453638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>
        <c:manualLayout>
          <c:layoutTarget val="inner"/>
          <c:xMode val="edge"/>
          <c:yMode val="edge"/>
          <c:x val="8.9272199627622506E-2"/>
          <c:y val="0.17118392614716263"/>
          <c:w val="0.87753018372703417"/>
          <c:h val="0.64120727419771517"/>
        </c:manualLayout>
      </c:layout>
      <c:lineChart>
        <c:grouping val="standard"/>
        <c:varyColors val="0"/>
        <c:ser>
          <c:idx val="0"/>
          <c:order val="0"/>
          <c:tx>
            <c:v>Oxidized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9525" cap="rnd">
                <a:solidFill>
                  <a:schemeClr val="accent1"/>
                </a:solidFill>
              </a:ln>
              <a:effectLst/>
            </c:spPr>
            <c:trendlineType val="linear"/>
            <c:dispRSqr val="0"/>
            <c:dispEq val="0"/>
          </c:trendline>
          <c:trendline>
            <c:spPr>
              <a:ln w="9525" cap="rnd">
                <a:solidFill>
                  <a:schemeClr val="accent1"/>
                </a:solidFill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nb-NO"/>
                </a:p>
              </c:txPr>
            </c:trendlineLbl>
          </c:trendline>
          <c:cat>
            <c:numRef>
              <c:extLst>
                <c:ext xmlns:c15="http://schemas.microsoft.com/office/drawing/2012/chart" uri="{02D57815-91ED-43cb-92C2-25804820EDAC}">
                  <c15:fullRef>
                    <c15:sqref>SPAIN!$D$3:$AK$3</c15:sqref>
                  </c15:fullRef>
                </c:ext>
              </c:extLst>
              <c:f>SPAIN!$D$3:$AH$3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SPAIN!$D$7:$AK$7</c15:sqref>
                  </c15:fullRef>
                </c:ext>
              </c:extLst>
              <c:f>SPAIN!$D$7:$AH$7</c:f>
              <c:numCache>
                <c:formatCode>General</c:formatCode>
                <c:ptCount val="31"/>
                <c:pt idx="0">
                  <c:v>403.70355230434785</c:v>
                </c:pt>
                <c:pt idx="1">
                  <c:v>416.24022939130435</c:v>
                </c:pt>
                <c:pt idx="2">
                  <c:v>422.4135540434782</c:v>
                </c:pt>
                <c:pt idx="3">
                  <c:v>403.27370665217393</c:v>
                </c:pt>
                <c:pt idx="4">
                  <c:v>405.19654943478258</c:v>
                </c:pt>
                <c:pt idx="5">
                  <c:v>407.13124291304342</c:v>
                </c:pt>
                <c:pt idx="6">
                  <c:v>402.53361826086962</c:v>
                </c:pt>
                <c:pt idx="7">
                  <c:v>408.28724452173913</c:v>
                </c:pt>
                <c:pt idx="8">
                  <c:v>407.30586886956519</c:v>
                </c:pt>
                <c:pt idx="9">
                  <c:v>408.52228747826086</c:v>
                </c:pt>
                <c:pt idx="10">
                  <c:v>410.67054091304345</c:v>
                </c:pt>
                <c:pt idx="11">
                  <c:v>400.95524486956526</c:v>
                </c:pt>
                <c:pt idx="12">
                  <c:v>408.22677882608696</c:v>
                </c:pt>
                <c:pt idx="13">
                  <c:v>411.13898426086962</c:v>
                </c:pt>
                <c:pt idx="14">
                  <c:v>415.96502560869561</c:v>
                </c:pt>
                <c:pt idx="15">
                  <c:v>408.64168008695657</c:v>
                </c:pt>
                <c:pt idx="16">
                  <c:v>399.69506165217393</c:v>
                </c:pt>
                <c:pt idx="17">
                  <c:v>399.79788069565217</c:v>
                </c:pt>
                <c:pt idx="18">
                  <c:v>341.08721499999996</c:v>
                </c:pt>
                <c:pt idx="19">
                  <c:v>305.62894386956521</c:v>
                </c:pt>
                <c:pt idx="20">
                  <c:v>289.29562285217389</c:v>
                </c:pt>
                <c:pt idx="21">
                  <c:v>288.84972090434786</c:v>
                </c:pt>
                <c:pt idx="22">
                  <c:v>274.13861765652172</c:v>
                </c:pt>
                <c:pt idx="23">
                  <c:v>252.71134289130438</c:v>
                </c:pt>
                <c:pt idx="24">
                  <c:v>251.11324395652173</c:v>
                </c:pt>
                <c:pt idx="25">
                  <c:v>257.92659696086957</c:v>
                </c:pt>
                <c:pt idx="26">
                  <c:v>245.60298611739131</c:v>
                </c:pt>
                <c:pt idx="27">
                  <c:v>246.6421147826087</c:v>
                </c:pt>
                <c:pt idx="28">
                  <c:v>242.92422608695651</c:v>
                </c:pt>
                <c:pt idx="29">
                  <c:v>225.65860653913043</c:v>
                </c:pt>
                <c:pt idx="30">
                  <c:v>192.6827680826087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9A0-4590-927B-711885DF8C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1961216"/>
        <c:axId val="100416256"/>
      </c:lineChart>
      <c:catAx>
        <c:axId val="101961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  <a:headEnd type="none" w="sm" len="sm"/>
            <a:tailEnd type="none" w="sm" len="sm"/>
          </a:ln>
          <a:effectLst/>
        </c:spPr>
        <c:txPr>
          <a:bodyPr rot="2700000" spcFirstLastPara="1" vertOverflow="ellipsis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00416256"/>
        <c:crosses val="autoZero"/>
        <c:auto val="0"/>
        <c:lblAlgn val="ctr"/>
        <c:lblOffset val="100"/>
        <c:noMultiLvlLbl val="0"/>
      </c:catAx>
      <c:valAx>
        <c:axId val="100416256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0">
                    <a:schemeClr val="tx1">
                      <a:lumMod val="5000"/>
                      <a:lumOff val="95000"/>
                    </a:schemeClr>
                  </a:gs>
                  <a:gs pos="100000">
                    <a:schemeClr val="tx1">
                      <a:lumMod val="15000"/>
                      <a:lumOff val="8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019612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5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b-NO"/>
              <a:t>SPAIN</a:t>
            </a:r>
            <a:endParaRPr lang="en-US"/>
          </a:p>
        </c:rich>
      </c:tx>
      <c:layout>
        <c:manualLayout>
          <c:xMode val="edge"/>
          <c:yMode val="edge"/>
          <c:x val="0.37815966754155733"/>
          <c:y val="1.7118402282453638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>
        <c:manualLayout>
          <c:layoutTarget val="inner"/>
          <c:xMode val="edge"/>
          <c:yMode val="edge"/>
          <c:x val="8.9272199627622506E-2"/>
          <c:y val="0.17118392614716263"/>
          <c:w val="0.87753018372703417"/>
          <c:h val="0.64120727419771517"/>
        </c:manualLayout>
      </c:layout>
      <c:lineChart>
        <c:grouping val="standard"/>
        <c:varyColors val="0"/>
        <c:ser>
          <c:idx val="1"/>
          <c:order val="0"/>
          <c:tx>
            <c:v>Reduced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trendline>
            <c:spPr>
              <a:ln w="9525" cap="rnd">
                <a:solidFill>
                  <a:schemeClr val="accent2"/>
                </a:solidFill>
              </a:ln>
              <a:effectLst/>
            </c:spPr>
            <c:trendlineType val="linear"/>
            <c:dispRSqr val="0"/>
            <c:dispEq val="0"/>
          </c:trendline>
          <c:trendline>
            <c:spPr>
              <a:ln w="9525" cap="rnd">
                <a:solidFill>
                  <a:schemeClr val="accent2"/>
                </a:solidFill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nb-NO"/>
                </a:p>
              </c:txPr>
            </c:trendlineLbl>
          </c:trendline>
          <c:cat>
            <c:numRef>
              <c:extLst>
                <c:ext xmlns:c15="http://schemas.microsoft.com/office/drawing/2012/chart" uri="{02D57815-91ED-43cb-92C2-25804820EDAC}">
                  <c15:fullRef>
                    <c15:sqref>SPAIN!$D$3:$AK$3</c15:sqref>
                  </c15:fullRef>
                </c:ext>
              </c:extLst>
              <c:f>SPAIN!$D$3:$AH$3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SPAIN!$D$8:$AK$8</c15:sqref>
                  </c15:fullRef>
                </c:ext>
              </c:extLst>
              <c:f>SPAIN!$D$8:$AH$8</c:f>
              <c:numCache>
                <c:formatCode>General</c:formatCode>
                <c:ptCount val="31"/>
                <c:pt idx="0">
                  <c:v>377.79204474117648</c:v>
                </c:pt>
                <c:pt idx="1">
                  <c:v>367.59263528235294</c:v>
                </c:pt>
                <c:pt idx="2">
                  <c:v>363.74954741176469</c:v>
                </c:pt>
                <c:pt idx="3">
                  <c:v>345.38433950588239</c:v>
                </c:pt>
                <c:pt idx="4">
                  <c:v>358.37342380000001</c:v>
                </c:pt>
                <c:pt idx="5">
                  <c:v>350.65361412941178</c:v>
                </c:pt>
                <c:pt idx="6">
                  <c:v>383.96493297647055</c:v>
                </c:pt>
                <c:pt idx="7">
                  <c:v>384.97103737647058</c:v>
                </c:pt>
                <c:pt idx="8">
                  <c:v>406.24967501176474</c:v>
                </c:pt>
                <c:pt idx="9">
                  <c:v>407.01852478823525</c:v>
                </c:pt>
                <c:pt idx="10">
                  <c:v>425.54203258823532</c:v>
                </c:pt>
                <c:pt idx="11">
                  <c:v>421.72814682352941</c:v>
                </c:pt>
                <c:pt idx="12">
                  <c:v>412.97582018823533</c:v>
                </c:pt>
                <c:pt idx="13">
                  <c:v>421.45092903529405</c:v>
                </c:pt>
                <c:pt idx="14">
                  <c:v>418.20030897647058</c:v>
                </c:pt>
                <c:pt idx="15">
                  <c:v>392.8257276588235</c:v>
                </c:pt>
                <c:pt idx="16">
                  <c:v>389.12145670588234</c:v>
                </c:pt>
                <c:pt idx="17">
                  <c:v>395.19781568235294</c:v>
                </c:pt>
                <c:pt idx="18">
                  <c:v>360.25834739999999</c:v>
                </c:pt>
                <c:pt idx="19">
                  <c:v>357.75359858823526</c:v>
                </c:pt>
                <c:pt idx="20">
                  <c:v>355.31175844705876</c:v>
                </c:pt>
                <c:pt idx="21">
                  <c:v>346.3227891529412</c:v>
                </c:pt>
                <c:pt idx="22">
                  <c:v>344.33164689411763</c:v>
                </c:pt>
                <c:pt idx="23">
                  <c:v>347.3593814352941</c:v>
                </c:pt>
                <c:pt idx="24">
                  <c:v>363.67692636470588</c:v>
                </c:pt>
                <c:pt idx="25">
                  <c:v>370.2910938588235</c:v>
                </c:pt>
                <c:pt idx="26">
                  <c:v>373.0694651764706</c:v>
                </c:pt>
                <c:pt idx="27">
                  <c:v>388.73685998823527</c:v>
                </c:pt>
                <c:pt idx="28">
                  <c:v>387.85914357647061</c:v>
                </c:pt>
                <c:pt idx="29">
                  <c:v>384.87337807058827</c:v>
                </c:pt>
                <c:pt idx="30">
                  <c:v>395.46083829411765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F73-4081-8A9C-D1B71E59CE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1961216"/>
        <c:axId val="100416256"/>
      </c:lineChart>
      <c:catAx>
        <c:axId val="101961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  <a:headEnd type="none" w="sm" len="sm"/>
            <a:tailEnd type="none" w="sm" len="sm"/>
          </a:ln>
          <a:effectLst/>
        </c:spPr>
        <c:txPr>
          <a:bodyPr rot="2700000" spcFirstLastPara="1" vertOverflow="ellipsis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00416256"/>
        <c:crosses val="autoZero"/>
        <c:auto val="0"/>
        <c:lblAlgn val="ctr"/>
        <c:lblOffset val="100"/>
        <c:noMultiLvlLbl val="0"/>
      </c:catAx>
      <c:valAx>
        <c:axId val="100416256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0">
                    <a:schemeClr val="tx1">
                      <a:lumMod val="5000"/>
                      <a:lumOff val="95000"/>
                    </a:schemeClr>
                  </a:gs>
                  <a:gs pos="100000">
                    <a:schemeClr val="tx1">
                      <a:lumMod val="15000"/>
                      <a:lumOff val="8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019612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5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b-NO"/>
              <a:t>SWITZERLAND</a:t>
            </a:r>
            <a:endParaRPr lang="en-US"/>
          </a:p>
        </c:rich>
      </c:tx>
      <c:layout>
        <c:manualLayout>
          <c:xMode val="edge"/>
          <c:yMode val="edge"/>
          <c:x val="0.37815966754155733"/>
          <c:y val="1.7118402282453638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>
        <c:manualLayout>
          <c:layoutTarget val="inner"/>
          <c:xMode val="edge"/>
          <c:yMode val="edge"/>
          <c:x val="8.9272199627622506E-2"/>
          <c:y val="0.17118392614716263"/>
          <c:w val="0.87753018372703417"/>
          <c:h val="0.64120727419771517"/>
        </c:manualLayout>
      </c:layout>
      <c:barChart>
        <c:barDir val="col"/>
        <c:grouping val="stacked"/>
        <c:varyColors val="0"/>
        <c:ser>
          <c:idx val="0"/>
          <c:order val="0"/>
          <c:tx>
            <c:v>Oxidized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SWITZERLAND!$D$3:$AK$3</c15:sqref>
                  </c15:fullRef>
                </c:ext>
              </c:extLst>
              <c:f>SWITZERLAND!$D$3:$AH$3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SWITZERLAND!$D$7:$AK$7</c15:sqref>
                  </c15:fullRef>
                </c:ext>
              </c:extLst>
              <c:f>SWITZERLAND!$D$7:$AH$7</c:f>
              <c:numCache>
                <c:formatCode>General</c:formatCode>
                <c:ptCount val="31"/>
                <c:pt idx="0">
                  <c:v>43.990787917391302</c:v>
                </c:pt>
                <c:pt idx="1">
                  <c:v>43.042739569565221</c:v>
                </c:pt>
                <c:pt idx="2">
                  <c:v>41.008785634782605</c:v>
                </c:pt>
                <c:pt idx="3">
                  <c:v>37.365194513043477</c:v>
                </c:pt>
                <c:pt idx="4">
                  <c:v>36.566352565217393</c:v>
                </c:pt>
                <c:pt idx="5">
                  <c:v>35.293454334782609</c:v>
                </c:pt>
                <c:pt idx="6">
                  <c:v>33.559181143478263</c:v>
                </c:pt>
                <c:pt idx="7">
                  <c:v>32.281715473913046</c:v>
                </c:pt>
                <c:pt idx="8">
                  <c:v>32.121646900000002</c:v>
                </c:pt>
                <c:pt idx="9">
                  <c:v>31.996559121739132</c:v>
                </c:pt>
                <c:pt idx="10">
                  <c:v>31.356663099999995</c:v>
                </c:pt>
                <c:pt idx="11">
                  <c:v>30.317457218695655</c:v>
                </c:pt>
                <c:pt idx="12">
                  <c:v>28.854674800000002</c:v>
                </c:pt>
                <c:pt idx="13">
                  <c:v>28.467664138260869</c:v>
                </c:pt>
                <c:pt idx="14">
                  <c:v>28.284114953043478</c:v>
                </c:pt>
                <c:pt idx="15">
                  <c:v>28.496381245652174</c:v>
                </c:pt>
                <c:pt idx="16">
                  <c:v>28.081903892608693</c:v>
                </c:pt>
                <c:pt idx="17">
                  <c:v>27.680159113478261</c:v>
                </c:pt>
                <c:pt idx="18">
                  <c:v>27.625387665217392</c:v>
                </c:pt>
                <c:pt idx="19">
                  <c:v>26.116995784782606</c:v>
                </c:pt>
                <c:pt idx="20">
                  <c:v>25.901934243043481</c:v>
                </c:pt>
                <c:pt idx="21">
                  <c:v>24.641996211304352</c:v>
                </c:pt>
                <c:pt idx="22">
                  <c:v>24.72864500826087</c:v>
                </c:pt>
                <c:pt idx="23">
                  <c:v>24.677776893913041</c:v>
                </c:pt>
                <c:pt idx="24">
                  <c:v>23.455385860869566</c:v>
                </c:pt>
                <c:pt idx="25">
                  <c:v>22.187207283043477</c:v>
                </c:pt>
                <c:pt idx="26">
                  <c:v>21.622092921739128</c:v>
                </c:pt>
                <c:pt idx="27">
                  <c:v>20.586309291739131</c:v>
                </c:pt>
                <c:pt idx="28">
                  <c:v>19.587759212608695</c:v>
                </c:pt>
                <c:pt idx="29">
                  <c:v>18.571782359565216</c:v>
                </c:pt>
                <c:pt idx="30">
                  <c:v>16.234290361739131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09-4649-9FC6-2062EAC4012B}"/>
            </c:ext>
          </c:extLst>
        </c:ser>
        <c:ser>
          <c:idx val="1"/>
          <c:order val="1"/>
          <c:tx>
            <c:v>Reduced</c:v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SWITZERLAND!$D$3:$AK$3</c15:sqref>
                  </c15:fullRef>
                </c:ext>
              </c:extLst>
              <c:f>SWITZERLAND!$D$3:$AH$3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SWITZERLAND!$D$8:$AK$8</c15:sqref>
                  </c15:fullRef>
                </c:ext>
              </c:extLst>
              <c:f>SWITZERLAND!$D$8:$AH$8</c:f>
              <c:numCache>
                <c:formatCode>General</c:formatCode>
                <c:ptCount val="31"/>
                <c:pt idx="0">
                  <c:v>56.559061439999994</c:v>
                </c:pt>
                <c:pt idx="1">
                  <c:v>55.782300222352937</c:v>
                </c:pt>
                <c:pt idx="2">
                  <c:v>55.4057973082353</c:v>
                </c:pt>
                <c:pt idx="3">
                  <c:v>54.614986571764703</c:v>
                </c:pt>
                <c:pt idx="4">
                  <c:v>54.327471602352936</c:v>
                </c:pt>
                <c:pt idx="5">
                  <c:v>54.108381048235302</c:v>
                </c:pt>
                <c:pt idx="6">
                  <c:v>53.111064201176468</c:v>
                </c:pt>
                <c:pt idx="7">
                  <c:v>51.329419778823528</c:v>
                </c:pt>
                <c:pt idx="8">
                  <c:v>51.09965849882353</c:v>
                </c:pt>
                <c:pt idx="9">
                  <c:v>50.805345096470596</c:v>
                </c:pt>
                <c:pt idx="10">
                  <c:v>51.234577412941178</c:v>
                </c:pt>
                <c:pt idx="11">
                  <c:v>51.291599017647059</c:v>
                </c:pt>
                <c:pt idx="12">
                  <c:v>50.460096918823531</c:v>
                </c:pt>
                <c:pt idx="13">
                  <c:v>49.430495157647059</c:v>
                </c:pt>
                <c:pt idx="14">
                  <c:v>48.995193832941176</c:v>
                </c:pt>
                <c:pt idx="15">
                  <c:v>49.488754691764704</c:v>
                </c:pt>
                <c:pt idx="16">
                  <c:v>49.577286368235299</c:v>
                </c:pt>
                <c:pt idx="17">
                  <c:v>50.068750010588232</c:v>
                </c:pt>
                <c:pt idx="18">
                  <c:v>49.623758314117651</c:v>
                </c:pt>
                <c:pt idx="19">
                  <c:v>48.156676927058825</c:v>
                </c:pt>
                <c:pt idx="20">
                  <c:v>47.849695896470585</c:v>
                </c:pt>
                <c:pt idx="21">
                  <c:v>47.003571892941174</c:v>
                </c:pt>
                <c:pt idx="22">
                  <c:v>46.511256523529411</c:v>
                </c:pt>
                <c:pt idx="23">
                  <c:v>45.900045314117648</c:v>
                </c:pt>
                <c:pt idx="24">
                  <c:v>46.211918018823532</c:v>
                </c:pt>
                <c:pt idx="25">
                  <c:v>45.537269169411765</c:v>
                </c:pt>
                <c:pt idx="26">
                  <c:v>45.412862287058822</c:v>
                </c:pt>
                <c:pt idx="27">
                  <c:v>45.330349589411767</c:v>
                </c:pt>
                <c:pt idx="28">
                  <c:v>44.840186069411764</c:v>
                </c:pt>
                <c:pt idx="29">
                  <c:v>44.192773956470589</c:v>
                </c:pt>
                <c:pt idx="30">
                  <c:v>43.97673425764706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409-4649-9FC6-2062EAC401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01961216"/>
        <c:axId val="100416256"/>
      </c:barChart>
      <c:catAx>
        <c:axId val="101961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  <a:headEnd type="none" w="sm" len="sm"/>
            <a:tailEnd type="none" w="sm" len="sm"/>
          </a:ln>
          <a:effectLst/>
        </c:spPr>
        <c:txPr>
          <a:bodyPr rot="2700000" spcFirstLastPara="1" vertOverflow="ellipsis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0041625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00416256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0">
                    <a:schemeClr val="tx1">
                      <a:lumMod val="5000"/>
                      <a:lumOff val="95000"/>
                    </a:schemeClr>
                  </a:gs>
                  <a:gs pos="100000">
                    <a:schemeClr val="tx1">
                      <a:lumMod val="15000"/>
                      <a:lumOff val="8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019612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5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dENMARK</a:t>
            </a:r>
            <a:endParaRPr lang="en-US"/>
          </a:p>
        </c:rich>
      </c:tx>
      <c:layout>
        <c:manualLayout>
          <c:xMode val="edge"/>
          <c:yMode val="edge"/>
          <c:x val="0.37815966754155733"/>
          <c:y val="1.7118402282453638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>
        <c:manualLayout>
          <c:layoutTarget val="inner"/>
          <c:xMode val="edge"/>
          <c:yMode val="edge"/>
          <c:x val="8.9272199627622506E-2"/>
          <c:y val="0.17118392614716263"/>
          <c:w val="0.87753018372703417"/>
          <c:h val="0.64120727419771517"/>
        </c:manualLayout>
      </c:layout>
      <c:barChart>
        <c:barDir val="col"/>
        <c:grouping val="stacked"/>
        <c:varyColors val="0"/>
        <c:ser>
          <c:idx val="0"/>
          <c:order val="0"/>
          <c:tx>
            <c:v>Oxidized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DENMARK!$D$3:$AK$3</c15:sqref>
                  </c15:fullRef>
                </c:ext>
              </c:extLst>
              <c:f>DENMARK!$D$3:$AH$3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DENMARK!$D$7:$AK$7</c15:sqref>
                  </c15:fullRef>
                </c:ext>
              </c:extLst>
              <c:f>DENMARK!$D$7:$AH$7</c:f>
              <c:numCache>
                <c:formatCode>General</c:formatCode>
                <c:ptCount val="31"/>
                <c:pt idx="0">
                  <c:v>90.530291052173908</c:v>
                </c:pt>
                <c:pt idx="1">
                  <c:v>105.67247237826086</c:v>
                </c:pt>
                <c:pt idx="2">
                  <c:v>92.359370417391304</c:v>
                </c:pt>
                <c:pt idx="3">
                  <c:v>92.046024243478271</c:v>
                </c:pt>
                <c:pt idx="4">
                  <c:v>92.693428526086947</c:v>
                </c:pt>
                <c:pt idx="5">
                  <c:v>86.962362778260854</c:v>
                </c:pt>
                <c:pt idx="6">
                  <c:v>97.221817973913048</c:v>
                </c:pt>
                <c:pt idx="7">
                  <c:v>82.979282947826093</c:v>
                </c:pt>
                <c:pt idx="8">
                  <c:v>76.907278882608693</c:v>
                </c:pt>
                <c:pt idx="9">
                  <c:v>71.254647221739134</c:v>
                </c:pt>
                <c:pt idx="10">
                  <c:v>67.354159082608689</c:v>
                </c:pt>
                <c:pt idx="11">
                  <c:v>66.482152921739129</c:v>
                </c:pt>
                <c:pt idx="12">
                  <c:v>65.689017252173912</c:v>
                </c:pt>
                <c:pt idx="13">
                  <c:v>68.521424878260873</c:v>
                </c:pt>
                <c:pt idx="14">
                  <c:v>63.815051269565224</c:v>
                </c:pt>
                <c:pt idx="15">
                  <c:v>61.331199756521748</c:v>
                </c:pt>
                <c:pt idx="16">
                  <c:v>61.256886752173912</c:v>
                </c:pt>
                <c:pt idx="17">
                  <c:v>57.083425730434783</c:v>
                </c:pt>
                <c:pt idx="18">
                  <c:v>52.211530426086959</c:v>
                </c:pt>
                <c:pt idx="19">
                  <c:v>46.470497286956522</c:v>
                </c:pt>
                <c:pt idx="20">
                  <c:v>45.019735995652177</c:v>
                </c:pt>
                <c:pt idx="21">
                  <c:v>42.214713860869566</c:v>
                </c:pt>
                <c:pt idx="22">
                  <c:v>38.982854886956517</c:v>
                </c:pt>
                <c:pt idx="23">
                  <c:v>37.458876030434787</c:v>
                </c:pt>
                <c:pt idx="24">
                  <c:v>34.644150891304342</c:v>
                </c:pt>
                <c:pt idx="25">
                  <c:v>34.188100617391306</c:v>
                </c:pt>
                <c:pt idx="26">
                  <c:v>34.190392813043481</c:v>
                </c:pt>
                <c:pt idx="27">
                  <c:v>33.437459056521739</c:v>
                </c:pt>
                <c:pt idx="28">
                  <c:v>31.672860921739133</c:v>
                </c:pt>
                <c:pt idx="29">
                  <c:v>29.447709312608694</c:v>
                </c:pt>
                <c:pt idx="30">
                  <c:v>27.094443216521743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EA-4F1C-9400-8B33800972BC}"/>
            </c:ext>
          </c:extLst>
        </c:ser>
        <c:ser>
          <c:idx val="1"/>
          <c:order val="1"/>
          <c:tx>
            <c:v>Reduced</c:v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DENMARK!$D$3:$AK$3</c15:sqref>
                  </c15:fullRef>
                </c:ext>
              </c:extLst>
              <c:f>DENMARK!$D$3:$AH$3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DENMARK!$D$8:$AK$8</c15:sqref>
                  </c15:fullRef>
                </c:ext>
              </c:extLst>
              <c:f>DENMARK!$D$8:$AH$8</c:f>
              <c:numCache>
                <c:formatCode>General</c:formatCode>
                <c:ptCount val="31"/>
                <c:pt idx="0">
                  <c:v>116.36084772941177</c:v>
                </c:pt>
                <c:pt idx="1">
                  <c:v>112.07994584705884</c:v>
                </c:pt>
                <c:pt idx="2">
                  <c:v>109.06612121176471</c:v>
                </c:pt>
                <c:pt idx="3">
                  <c:v>106.4040992</c:v>
                </c:pt>
                <c:pt idx="4">
                  <c:v>102.65348322352941</c:v>
                </c:pt>
                <c:pt idx="5">
                  <c:v>96.656067611764698</c:v>
                </c:pt>
                <c:pt idx="6">
                  <c:v>92.814525341176463</c:v>
                </c:pt>
                <c:pt idx="7">
                  <c:v>92.020924800000003</c:v>
                </c:pt>
                <c:pt idx="8">
                  <c:v>92.116511529411753</c:v>
                </c:pt>
                <c:pt idx="9">
                  <c:v>87.607506247058822</c:v>
                </c:pt>
                <c:pt idx="10">
                  <c:v>85.491107388235278</c:v>
                </c:pt>
                <c:pt idx="11">
                  <c:v>82.901367952941172</c:v>
                </c:pt>
                <c:pt idx="12">
                  <c:v>80.780853431764712</c:v>
                </c:pt>
                <c:pt idx="13">
                  <c:v>79.612122849411776</c:v>
                </c:pt>
                <c:pt idx="14">
                  <c:v>79.083855068235295</c:v>
                </c:pt>
                <c:pt idx="15">
                  <c:v>76.220967134117643</c:v>
                </c:pt>
                <c:pt idx="16">
                  <c:v>73.416832777647059</c:v>
                </c:pt>
                <c:pt idx="17">
                  <c:v>72.656350801176472</c:v>
                </c:pt>
                <c:pt idx="18">
                  <c:v>71.954032920000003</c:v>
                </c:pt>
                <c:pt idx="19">
                  <c:v>68.562256131764698</c:v>
                </c:pt>
                <c:pt idx="20">
                  <c:v>69.347118070588238</c:v>
                </c:pt>
                <c:pt idx="21">
                  <c:v>66.479039932941191</c:v>
                </c:pt>
                <c:pt idx="22">
                  <c:v>65.138182183529409</c:v>
                </c:pt>
                <c:pt idx="23">
                  <c:v>63.100489595294128</c:v>
                </c:pt>
                <c:pt idx="24">
                  <c:v>63.185192732941175</c:v>
                </c:pt>
                <c:pt idx="25">
                  <c:v>64.340859627058833</c:v>
                </c:pt>
                <c:pt idx="26">
                  <c:v>64.658339307058824</c:v>
                </c:pt>
                <c:pt idx="27">
                  <c:v>66.434536807058819</c:v>
                </c:pt>
                <c:pt idx="28">
                  <c:v>65.544462899999999</c:v>
                </c:pt>
                <c:pt idx="29">
                  <c:v>61.87410861058823</c:v>
                </c:pt>
                <c:pt idx="30">
                  <c:v>62.79782119882352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3EA-4F1C-9400-8B33800972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01961216"/>
        <c:axId val="100416256"/>
      </c:barChart>
      <c:catAx>
        <c:axId val="101961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  <a:headEnd type="none" w="sm" len="sm"/>
            <a:tailEnd type="none" w="sm" len="sm"/>
          </a:ln>
          <a:effectLst/>
        </c:spPr>
        <c:txPr>
          <a:bodyPr rot="2700000" spcFirstLastPara="1" vertOverflow="ellipsis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0041625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00416256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0">
                    <a:schemeClr val="tx1">
                      <a:lumMod val="5000"/>
                      <a:lumOff val="95000"/>
                    </a:schemeClr>
                  </a:gs>
                  <a:gs pos="100000">
                    <a:schemeClr val="tx1">
                      <a:lumMod val="15000"/>
                      <a:lumOff val="8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019612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b-NO" sz="1800" b="1" baseline="0"/>
              <a:t>SWITZERLAND</a:t>
            </a:r>
            <a:endParaRPr lang="pl-PL" sz="1800" b="1" baseline="0"/>
          </a:p>
        </c:rich>
      </c:tx>
      <c:layout>
        <c:manualLayout>
          <c:xMode val="edge"/>
          <c:yMode val="edge"/>
          <c:x val="0.41922251922000864"/>
          <c:y val="4.2466992006227361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>
        <c:manualLayout>
          <c:layoutTarget val="inner"/>
          <c:xMode val="edge"/>
          <c:yMode val="edge"/>
          <c:x val="9.1914214670534608E-2"/>
          <c:y val="0.18218804492629614"/>
          <c:w val="0.87753018372703417"/>
          <c:h val="0.64120727419771517"/>
        </c:manualLayout>
      </c:layout>
      <c:lineChart>
        <c:grouping val="standard"/>
        <c:varyColors val="0"/>
        <c:ser>
          <c:idx val="0"/>
          <c:order val="0"/>
          <c:spPr>
            <a:ln w="38100" cap="rnd">
              <a:solidFill>
                <a:schemeClr val="accent1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bg1">
                  <a:lumMod val="75000"/>
                </a:schemeClr>
              </a:solidFill>
              <a:ln w="9525">
                <a:solidFill>
                  <a:schemeClr val="tx1"/>
                </a:solidFill>
              </a:ln>
              <a:effectLst/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SWITZERLAND!$D$29:$AK$29</c15:sqref>
                  </c15:fullRef>
                </c:ext>
              </c:extLst>
              <c:f>SWITZERLAND!$D$29:$AH$29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SWITZERLAND!$D$30:$AK$30</c15:sqref>
                  </c15:fullRef>
                </c:ext>
              </c:extLst>
              <c:f>SWITZERLAND!$D$30:$AH$30</c:f>
              <c:numCache>
                <c:formatCode>General</c:formatCode>
                <c:ptCount val="31"/>
                <c:pt idx="0">
                  <c:v>142.96225142957039</c:v>
                </c:pt>
                <c:pt idx="1">
                  <c:v>139.88126259791275</c:v>
                </c:pt>
                <c:pt idx="2">
                  <c:v>133.27127338002018</c:v>
                </c:pt>
                <c:pt idx="3">
                  <c:v>121.43024904940823</c:v>
                </c:pt>
                <c:pt idx="4">
                  <c:v>118.83415453043621</c:v>
                </c:pt>
                <c:pt idx="5">
                  <c:v>114.69746124807448</c:v>
                </c:pt>
                <c:pt idx="6">
                  <c:v>109.06138124677044</c:v>
                </c:pt>
                <c:pt idx="7">
                  <c:v>104.90984459805254</c:v>
                </c:pt>
                <c:pt idx="8">
                  <c:v>104.38965014841681</c:v>
                </c:pt>
                <c:pt idx="9">
                  <c:v>103.98313707481427</c:v>
                </c:pt>
                <c:pt idx="10">
                  <c:v>101.90358859933707</c:v>
                </c:pt>
                <c:pt idx="11">
                  <c:v>98.526353966279132</c:v>
                </c:pt>
                <c:pt idx="12">
                  <c:v>93.772570780557913</c:v>
                </c:pt>
                <c:pt idx="13">
                  <c:v>92.514854832542341</c:v>
                </c:pt>
                <c:pt idx="14">
                  <c:v>91.91835256447618</c:v>
                </c:pt>
                <c:pt idx="15">
                  <c:v>92.608180333665786</c:v>
                </c:pt>
                <c:pt idx="16">
                  <c:v>91.261202514833883</c:v>
                </c:pt>
                <c:pt idx="17">
                  <c:v>89.955603300916266</c:v>
                </c:pt>
                <c:pt idx="18">
                  <c:v>89.777605817167256</c:v>
                </c:pt>
                <c:pt idx="19">
                  <c:v>84.875599977444892</c:v>
                </c:pt>
                <c:pt idx="20">
                  <c:v>84.176688144797652</c:v>
                </c:pt>
                <c:pt idx="21">
                  <c:v>80.082113207485435</c:v>
                </c:pt>
                <c:pt idx="22">
                  <c:v>80.363706415586861</c:v>
                </c:pt>
                <c:pt idx="23">
                  <c:v>80.19839407413032</c:v>
                </c:pt>
                <c:pt idx="24">
                  <c:v>76.225840217186885</c:v>
                </c:pt>
                <c:pt idx="25">
                  <c:v>72.104484967964524</c:v>
                </c:pt>
                <c:pt idx="26">
                  <c:v>70.267963613562642</c:v>
                </c:pt>
                <c:pt idx="27">
                  <c:v>66.901850689721329</c:v>
                </c:pt>
                <c:pt idx="28">
                  <c:v>63.656740196457676</c:v>
                </c:pt>
                <c:pt idx="29">
                  <c:v>60.354995781600223</c:v>
                </c:pt>
                <c:pt idx="30">
                  <c:v>52.758561743288539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v>Oxidised N</c:v>
                </c15:tx>
              </c15:filteredSeriesTitle>
            </c:ext>
            <c:ext xmlns:c16="http://schemas.microsoft.com/office/drawing/2014/chart" uri="{C3380CC4-5D6E-409C-BE32-E72D297353CC}">
              <c16:uniqueId val="{00000000-1631-4AF9-87B0-C32493A2D40E}"/>
            </c:ext>
          </c:extLst>
        </c:ser>
        <c:ser>
          <c:idx val="1"/>
          <c:order val="1"/>
          <c:spPr>
            <a:ln w="38100" cap="rnd">
              <a:solidFill>
                <a:srgbClr val="FF000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bg1">
                  <a:lumMod val="75000"/>
                </a:schemeClr>
              </a:solidFill>
              <a:ln w="9525">
                <a:solidFill>
                  <a:schemeClr val="tx1"/>
                </a:solidFill>
              </a:ln>
              <a:effectLst/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SWITZERLAND!$D$29:$AK$29</c15:sqref>
                  </c15:fullRef>
                </c:ext>
              </c:extLst>
              <c:f>SWITZERLAND!$D$29:$AH$29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SWITZERLAND!$D$31:$AK$31</c15:sqref>
                  </c15:fullRef>
                </c:ext>
              </c:extLst>
              <c:f>SWITZERLAND!$D$31:$AH$31</c:f>
              <c:numCache>
                <c:formatCode>General</c:formatCode>
                <c:ptCount val="31"/>
                <c:pt idx="0">
                  <c:v>111.32070948106794</c:v>
                </c:pt>
                <c:pt idx="1">
                  <c:v>109.79187205618283</c:v>
                </c:pt>
                <c:pt idx="2">
                  <c:v>109.05083126706492</c:v>
                </c:pt>
                <c:pt idx="3">
                  <c:v>107.49434128990112</c:v>
                </c:pt>
                <c:pt idx="4">
                  <c:v>106.92844840613571</c:v>
                </c:pt>
                <c:pt idx="5">
                  <c:v>106.49722986565749</c:v>
                </c:pt>
                <c:pt idx="6">
                  <c:v>104.53429030892904</c:v>
                </c:pt>
                <c:pt idx="7">
                  <c:v>101.02762106637597</c:v>
                </c:pt>
                <c:pt idx="8">
                  <c:v>100.57540018346738</c:v>
                </c:pt>
                <c:pt idx="9">
                  <c:v>99.996126483982948</c:v>
                </c:pt>
                <c:pt idx="10">
                  <c:v>100.84095036870029</c:v>
                </c:pt>
                <c:pt idx="11">
                  <c:v>100.9531814653627</c:v>
                </c:pt>
                <c:pt idx="12">
                  <c:v>99.316601910834081</c:v>
                </c:pt>
                <c:pt idx="13">
                  <c:v>97.290118521276582</c:v>
                </c:pt>
                <c:pt idx="14">
                  <c:v>96.433349489567775</c:v>
                </c:pt>
                <c:pt idx="15">
                  <c:v>97.404786136100654</c:v>
                </c:pt>
                <c:pt idx="16">
                  <c:v>97.579036004916276</c:v>
                </c:pt>
                <c:pt idx="17">
                  <c:v>98.546344866802485</c:v>
                </c:pt>
                <c:pt idx="18">
                  <c:v>97.670503045826734</c:v>
                </c:pt>
                <c:pt idx="19">
                  <c:v>94.782963247325839</c:v>
                </c:pt>
                <c:pt idx="20">
                  <c:v>94.178756861076579</c:v>
                </c:pt>
                <c:pt idx="21">
                  <c:v>92.513398172588126</c:v>
                </c:pt>
                <c:pt idx="22">
                  <c:v>91.5444129239646</c:v>
                </c:pt>
                <c:pt idx="23">
                  <c:v>90.341414434559354</c:v>
                </c:pt>
                <c:pt idx="24">
                  <c:v>90.955248714544155</c:v>
                </c:pt>
                <c:pt idx="25">
                  <c:v>89.627390955681307</c:v>
                </c:pt>
                <c:pt idx="26">
                  <c:v>89.382530767848294</c:v>
                </c:pt>
                <c:pt idx="27">
                  <c:v>89.220127577105615</c:v>
                </c:pt>
                <c:pt idx="28">
                  <c:v>88.255377642808668</c:v>
                </c:pt>
                <c:pt idx="29">
                  <c:v>86.981127789569769</c:v>
                </c:pt>
                <c:pt idx="30">
                  <c:v>86.555914005309518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v>Reduced N</c:v>
                </c15:tx>
              </c15:filteredSeriesTitle>
            </c:ext>
            <c:ext xmlns:c16="http://schemas.microsoft.com/office/drawing/2014/chart" uri="{C3380CC4-5D6E-409C-BE32-E72D297353CC}">
              <c16:uniqueId val="{00000001-1631-4AF9-87B0-C32493A2D40E}"/>
            </c:ext>
          </c:extLst>
        </c:ser>
        <c:ser>
          <c:idx val="2"/>
          <c:order val="2"/>
          <c:spPr>
            <a:ln w="381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SWITZERLAND!$D$29:$AK$29</c15:sqref>
                  </c15:fullRef>
                </c:ext>
              </c:extLst>
              <c:f>SWITZERLAND!$D$29:$AH$29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SWITZERLAND!$D$32:$AK$32</c15:sqref>
                  </c15:fullRef>
                </c:ext>
              </c:extLst>
              <c:f>SWITZERLAND!$D$32:$AH$32</c:f>
              <c:numCache>
                <c:formatCode>General</c:formatCode>
                <c:ptCount val="31"/>
                <c:pt idx="0">
                  <c:v>123.25574597146915</c:v>
                </c:pt>
                <c:pt idx="1">
                  <c:v>121.1414445477496</c:v>
                </c:pt>
                <c:pt idx="2">
                  <c:v>118.18666481469178</c:v>
                </c:pt>
                <c:pt idx="3">
                  <c:v>112.75089825249422</c:v>
                </c:pt>
                <c:pt idx="4">
                  <c:v>111.41922313730348</c:v>
                </c:pt>
                <c:pt idx="5">
                  <c:v>109.59031745722197</c:v>
                </c:pt>
                <c:pt idx="6">
                  <c:v>106.24188710134953</c:v>
                </c:pt>
                <c:pt idx="7">
                  <c:v>102.49197699409481</c:v>
                </c:pt>
                <c:pt idx="8">
                  <c:v>102.01411681078199</c:v>
                </c:pt>
                <c:pt idx="9">
                  <c:v>101.50000758328696</c:v>
                </c:pt>
                <c:pt idx="10">
                  <c:v>101.24177236654687</c:v>
                </c:pt>
                <c:pt idx="11">
                  <c:v>100.03779387759559</c:v>
                </c:pt>
                <c:pt idx="12">
                  <c:v>97.22542019941632</c:v>
                </c:pt>
                <c:pt idx="13">
                  <c:v>95.488912168277452</c:v>
                </c:pt>
                <c:pt idx="14">
                  <c:v>94.730314500226228</c:v>
                </c:pt>
                <c:pt idx="15">
                  <c:v>95.595529641101052</c:v>
                </c:pt>
                <c:pt idx="16">
                  <c:v>95.195979788277583</c:v>
                </c:pt>
                <c:pt idx="17">
                  <c:v>95.305958723948564</c:v>
                </c:pt>
                <c:pt idx="18">
                  <c:v>94.693340409683572</c:v>
                </c:pt>
                <c:pt idx="19">
                  <c:v>91.045953769654446</c:v>
                </c:pt>
                <c:pt idx="20">
                  <c:v>90.406024947360848</c:v>
                </c:pt>
                <c:pt idx="21">
                  <c:v>87.824377646263912</c:v>
                </c:pt>
                <c:pt idx="22">
                  <c:v>87.327104539210907</c:v>
                </c:pt>
                <c:pt idx="23">
                  <c:v>86.515516242820524</c:v>
                </c:pt>
                <c:pt idx="24">
                  <c:v>85.399387113864293</c:v>
                </c:pt>
                <c:pt idx="25">
                  <c:v>83.017835621063085</c:v>
                </c:pt>
                <c:pt idx="26">
                  <c:v>82.172608544212125</c:v>
                </c:pt>
                <c:pt idx="27">
                  <c:v>80.801781546835215</c:v>
                </c:pt>
                <c:pt idx="28">
                  <c:v>78.976890645741051</c:v>
                </c:pt>
                <c:pt idx="29">
                  <c:v>76.937879656133049</c:v>
                </c:pt>
                <c:pt idx="30">
                  <c:v>73.807716297920081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v>Total N</c:v>
                </c15:tx>
              </c15:filteredSeriesTitle>
            </c:ext>
            <c:ext xmlns:c16="http://schemas.microsoft.com/office/drawing/2014/chart" uri="{C3380CC4-5D6E-409C-BE32-E72D297353CC}">
              <c16:uniqueId val="{00000002-1631-4AF9-87B0-C32493A2D4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774272"/>
        <c:axId val="102680256"/>
      </c:lineChart>
      <c:catAx>
        <c:axId val="102774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2700000" spcFirstLastPara="1" vertOverflow="ellipsis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0268025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02680256"/>
        <c:scaling>
          <c:orientation val="minMax"/>
          <c:max val="16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minorGridlines>
          <c:spPr>
            <a:ln w="9525" cap="flat" cmpd="sng" algn="ctr">
              <a:noFill/>
              <a:prstDash val="dash"/>
              <a:round/>
            </a:ln>
            <a:effectLst/>
          </c:spPr>
        </c:minorGridlines>
        <c:numFmt formatCode="0" sourceLinked="0"/>
        <c:majorTickMark val="none"/>
        <c:minorTickMark val="none"/>
        <c:tickLblPos val="nextTo"/>
        <c:spPr>
          <a:noFill/>
          <a:ln>
            <a:solidFill>
              <a:schemeClr val="tx1">
                <a:alpha val="96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02774272"/>
        <c:crosses val="autoZero"/>
        <c:crossBetween val="midCat"/>
      </c:valAx>
      <c:spPr>
        <a:solidFill>
          <a:schemeClr val="bg1">
            <a:lumMod val="95000"/>
          </a:schemeClr>
        </a:solidFill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5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b-NO"/>
              <a:t>SWITZERLAND</a:t>
            </a:r>
            <a:endParaRPr lang="en-US"/>
          </a:p>
        </c:rich>
      </c:tx>
      <c:layout>
        <c:manualLayout>
          <c:xMode val="edge"/>
          <c:yMode val="edge"/>
          <c:x val="0.37815966754155733"/>
          <c:y val="1.7118402282453638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>
        <c:manualLayout>
          <c:layoutTarget val="inner"/>
          <c:xMode val="edge"/>
          <c:yMode val="edge"/>
          <c:x val="8.9272199627622506E-2"/>
          <c:y val="0.17118392614716263"/>
          <c:w val="0.87753018372703417"/>
          <c:h val="0.64120727419771517"/>
        </c:manualLayout>
      </c:layout>
      <c:lineChart>
        <c:grouping val="standard"/>
        <c:varyColors val="0"/>
        <c:ser>
          <c:idx val="0"/>
          <c:order val="0"/>
          <c:tx>
            <c:v>Oxidized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9525" cap="rnd">
                <a:solidFill>
                  <a:schemeClr val="accent1"/>
                </a:solidFill>
              </a:ln>
              <a:effectLst/>
            </c:spPr>
            <c:trendlineType val="linear"/>
            <c:dispRSqr val="0"/>
            <c:dispEq val="0"/>
          </c:trendline>
          <c:trendline>
            <c:spPr>
              <a:ln w="9525" cap="rnd">
                <a:solidFill>
                  <a:schemeClr val="accent1"/>
                </a:solidFill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nb-NO"/>
                </a:p>
              </c:txPr>
            </c:trendlineLbl>
          </c:trendline>
          <c:cat>
            <c:numRef>
              <c:extLst>
                <c:ext xmlns:c15="http://schemas.microsoft.com/office/drawing/2012/chart" uri="{02D57815-91ED-43cb-92C2-25804820EDAC}">
                  <c15:fullRef>
                    <c15:sqref>SWITZERLAND!$D$3:$AK$3</c15:sqref>
                  </c15:fullRef>
                </c:ext>
              </c:extLst>
              <c:f>SWITZERLAND!$D$3:$AH$3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SWITZERLAND!$D$7:$AK$7</c15:sqref>
                  </c15:fullRef>
                </c:ext>
              </c:extLst>
              <c:f>SWITZERLAND!$D$7:$AH$7</c:f>
              <c:numCache>
                <c:formatCode>General</c:formatCode>
                <c:ptCount val="31"/>
                <c:pt idx="0">
                  <c:v>43.990787917391302</c:v>
                </c:pt>
                <c:pt idx="1">
                  <c:v>43.042739569565221</c:v>
                </c:pt>
                <c:pt idx="2">
                  <c:v>41.008785634782605</c:v>
                </c:pt>
                <c:pt idx="3">
                  <c:v>37.365194513043477</c:v>
                </c:pt>
                <c:pt idx="4">
                  <c:v>36.566352565217393</c:v>
                </c:pt>
                <c:pt idx="5">
                  <c:v>35.293454334782609</c:v>
                </c:pt>
                <c:pt idx="6">
                  <c:v>33.559181143478263</c:v>
                </c:pt>
                <c:pt idx="7">
                  <c:v>32.281715473913046</c:v>
                </c:pt>
                <c:pt idx="8">
                  <c:v>32.121646900000002</c:v>
                </c:pt>
                <c:pt idx="9">
                  <c:v>31.996559121739132</c:v>
                </c:pt>
                <c:pt idx="10">
                  <c:v>31.356663099999995</c:v>
                </c:pt>
                <c:pt idx="11">
                  <c:v>30.317457218695655</c:v>
                </c:pt>
                <c:pt idx="12">
                  <c:v>28.854674800000002</c:v>
                </c:pt>
                <c:pt idx="13">
                  <c:v>28.467664138260869</c:v>
                </c:pt>
                <c:pt idx="14">
                  <c:v>28.284114953043478</c:v>
                </c:pt>
                <c:pt idx="15">
                  <c:v>28.496381245652174</c:v>
                </c:pt>
                <c:pt idx="16">
                  <c:v>28.081903892608693</c:v>
                </c:pt>
                <c:pt idx="17">
                  <c:v>27.680159113478261</c:v>
                </c:pt>
                <c:pt idx="18">
                  <c:v>27.625387665217392</c:v>
                </c:pt>
                <c:pt idx="19">
                  <c:v>26.116995784782606</c:v>
                </c:pt>
                <c:pt idx="20">
                  <c:v>25.901934243043481</c:v>
                </c:pt>
                <c:pt idx="21">
                  <c:v>24.641996211304352</c:v>
                </c:pt>
                <c:pt idx="22">
                  <c:v>24.72864500826087</c:v>
                </c:pt>
                <c:pt idx="23">
                  <c:v>24.677776893913041</c:v>
                </c:pt>
                <c:pt idx="24">
                  <c:v>23.455385860869566</c:v>
                </c:pt>
                <c:pt idx="25">
                  <c:v>22.187207283043477</c:v>
                </c:pt>
                <c:pt idx="26">
                  <c:v>21.622092921739128</c:v>
                </c:pt>
                <c:pt idx="27">
                  <c:v>20.586309291739131</c:v>
                </c:pt>
                <c:pt idx="28">
                  <c:v>19.587759212608695</c:v>
                </c:pt>
                <c:pt idx="29">
                  <c:v>18.571782359565216</c:v>
                </c:pt>
                <c:pt idx="30">
                  <c:v>16.234290361739131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76C-43C1-BB55-24DE6EB4B6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1961216"/>
        <c:axId val="100416256"/>
      </c:lineChart>
      <c:catAx>
        <c:axId val="101961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  <a:headEnd type="none" w="sm" len="sm"/>
            <a:tailEnd type="none" w="sm" len="sm"/>
          </a:ln>
          <a:effectLst/>
        </c:spPr>
        <c:txPr>
          <a:bodyPr rot="2700000" spcFirstLastPara="1" vertOverflow="ellipsis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00416256"/>
        <c:crosses val="autoZero"/>
        <c:auto val="0"/>
        <c:lblAlgn val="ctr"/>
        <c:lblOffset val="100"/>
        <c:noMultiLvlLbl val="0"/>
      </c:catAx>
      <c:valAx>
        <c:axId val="100416256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0">
                    <a:schemeClr val="tx1">
                      <a:lumMod val="5000"/>
                      <a:lumOff val="95000"/>
                    </a:schemeClr>
                  </a:gs>
                  <a:gs pos="100000">
                    <a:schemeClr val="tx1">
                      <a:lumMod val="15000"/>
                      <a:lumOff val="8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019612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5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b-NO"/>
              <a:t>SWITZERLAND</a:t>
            </a:r>
            <a:endParaRPr lang="en-US"/>
          </a:p>
        </c:rich>
      </c:tx>
      <c:layout>
        <c:manualLayout>
          <c:xMode val="edge"/>
          <c:yMode val="edge"/>
          <c:x val="0.37815966754155733"/>
          <c:y val="1.7118402282453638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>
        <c:manualLayout>
          <c:layoutTarget val="inner"/>
          <c:xMode val="edge"/>
          <c:yMode val="edge"/>
          <c:x val="8.9272199627622506E-2"/>
          <c:y val="0.17118392614716263"/>
          <c:w val="0.87753018372703417"/>
          <c:h val="0.64120727419771517"/>
        </c:manualLayout>
      </c:layout>
      <c:lineChart>
        <c:grouping val="standard"/>
        <c:varyColors val="0"/>
        <c:ser>
          <c:idx val="1"/>
          <c:order val="0"/>
          <c:tx>
            <c:v>Reduced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trendline>
            <c:spPr>
              <a:ln w="9525" cap="rnd">
                <a:solidFill>
                  <a:schemeClr val="accent2"/>
                </a:solidFill>
              </a:ln>
              <a:effectLst/>
            </c:spPr>
            <c:trendlineType val="linear"/>
            <c:dispRSqr val="0"/>
            <c:dispEq val="0"/>
          </c:trendline>
          <c:trendline>
            <c:spPr>
              <a:ln w="9525" cap="rnd">
                <a:solidFill>
                  <a:schemeClr val="accent2"/>
                </a:solidFill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nb-NO"/>
                </a:p>
              </c:txPr>
            </c:trendlineLbl>
          </c:trendline>
          <c:cat>
            <c:numRef>
              <c:extLst>
                <c:ext xmlns:c15="http://schemas.microsoft.com/office/drawing/2012/chart" uri="{02D57815-91ED-43cb-92C2-25804820EDAC}">
                  <c15:fullRef>
                    <c15:sqref>SWITZERLAND!$D$3:$AK$3</c15:sqref>
                  </c15:fullRef>
                </c:ext>
              </c:extLst>
              <c:f>SWITZERLAND!$D$3:$AH$3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SWITZERLAND!$D$8:$AK$8</c15:sqref>
                  </c15:fullRef>
                </c:ext>
              </c:extLst>
              <c:f>SWITZERLAND!$D$8:$AH$8</c:f>
              <c:numCache>
                <c:formatCode>General</c:formatCode>
                <c:ptCount val="31"/>
                <c:pt idx="0">
                  <c:v>56.559061439999994</c:v>
                </c:pt>
                <c:pt idx="1">
                  <c:v>55.782300222352937</c:v>
                </c:pt>
                <c:pt idx="2">
                  <c:v>55.4057973082353</c:v>
                </c:pt>
                <c:pt idx="3">
                  <c:v>54.614986571764703</c:v>
                </c:pt>
                <c:pt idx="4">
                  <c:v>54.327471602352936</c:v>
                </c:pt>
                <c:pt idx="5">
                  <c:v>54.108381048235302</c:v>
                </c:pt>
                <c:pt idx="6">
                  <c:v>53.111064201176468</c:v>
                </c:pt>
                <c:pt idx="7">
                  <c:v>51.329419778823528</c:v>
                </c:pt>
                <c:pt idx="8">
                  <c:v>51.09965849882353</c:v>
                </c:pt>
                <c:pt idx="9">
                  <c:v>50.805345096470596</c:v>
                </c:pt>
                <c:pt idx="10">
                  <c:v>51.234577412941178</c:v>
                </c:pt>
                <c:pt idx="11">
                  <c:v>51.291599017647059</c:v>
                </c:pt>
                <c:pt idx="12">
                  <c:v>50.460096918823531</c:v>
                </c:pt>
                <c:pt idx="13">
                  <c:v>49.430495157647059</c:v>
                </c:pt>
                <c:pt idx="14">
                  <c:v>48.995193832941176</c:v>
                </c:pt>
                <c:pt idx="15">
                  <c:v>49.488754691764704</c:v>
                </c:pt>
                <c:pt idx="16">
                  <c:v>49.577286368235299</c:v>
                </c:pt>
                <c:pt idx="17">
                  <c:v>50.068750010588232</c:v>
                </c:pt>
                <c:pt idx="18">
                  <c:v>49.623758314117651</c:v>
                </c:pt>
                <c:pt idx="19">
                  <c:v>48.156676927058825</c:v>
                </c:pt>
                <c:pt idx="20">
                  <c:v>47.849695896470585</c:v>
                </c:pt>
                <c:pt idx="21">
                  <c:v>47.003571892941174</c:v>
                </c:pt>
                <c:pt idx="22">
                  <c:v>46.511256523529411</c:v>
                </c:pt>
                <c:pt idx="23">
                  <c:v>45.900045314117648</c:v>
                </c:pt>
                <c:pt idx="24">
                  <c:v>46.211918018823532</c:v>
                </c:pt>
                <c:pt idx="25">
                  <c:v>45.537269169411765</c:v>
                </c:pt>
                <c:pt idx="26">
                  <c:v>45.412862287058822</c:v>
                </c:pt>
                <c:pt idx="27">
                  <c:v>45.330349589411767</c:v>
                </c:pt>
                <c:pt idx="28">
                  <c:v>44.840186069411764</c:v>
                </c:pt>
                <c:pt idx="29">
                  <c:v>44.192773956470589</c:v>
                </c:pt>
                <c:pt idx="30">
                  <c:v>43.97673425764706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B97-4031-9DAF-2A6958A30F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1961216"/>
        <c:axId val="100416256"/>
      </c:lineChart>
      <c:catAx>
        <c:axId val="101961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  <a:headEnd type="none" w="sm" len="sm"/>
            <a:tailEnd type="none" w="sm" len="sm"/>
          </a:ln>
          <a:effectLst/>
        </c:spPr>
        <c:txPr>
          <a:bodyPr rot="2700000" spcFirstLastPara="1" vertOverflow="ellipsis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00416256"/>
        <c:crosses val="autoZero"/>
        <c:auto val="0"/>
        <c:lblAlgn val="ctr"/>
        <c:lblOffset val="100"/>
        <c:noMultiLvlLbl val="0"/>
      </c:catAx>
      <c:valAx>
        <c:axId val="100416256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0">
                    <a:schemeClr val="tx1">
                      <a:lumMod val="5000"/>
                      <a:lumOff val="95000"/>
                    </a:schemeClr>
                  </a:gs>
                  <a:gs pos="100000">
                    <a:schemeClr val="tx1">
                      <a:lumMod val="15000"/>
                      <a:lumOff val="8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019612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5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b-NO"/>
              <a:t>SWEDEN</a:t>
            </a:r>
            <a:endParaRPr lang="en-US"/>
          </a:p>
        </c:rich>
      </c:tx>
      <c:layout>
        <c:manualLayout>
          <c:xMode val="edge"/>
          <c:yMode val="edge"/>
          <c:x val="0.37815966754155733"/>
          <c:y val="1.7118402282453638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>
        <c:manualLayout>
          <c:layoutTarget val="inner"/>
          <c:xMode val="edge"/>
          <c:yMode val="edge"/>
          <c:x val="8.9272199627622506E-2"/>
          <c:y val="0.17118392614716263"/>
          <c:w val="0.87753018372703417"/>
          <c:h val="0.64120727419771517"/>
        </c:manualLayout>
      </c:layout>
      <c:barChart>
        <c:barDir val="col"/>
        <c:grouping val="stacked"/>
        <c:varyColors val="0"/>
        <c:ser>
          <c:idx val="0"/>
          <c:order val="0"/>
          <c:tx>
            <c:v>Oxidized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SWEDEN!$D$3:$AK$3</c15:sqref>
                  </c15:fullRef>
                </c:ext>
              </c:extLst>
              <c:f>SWEDEN!$D$3:$AH$3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SWEDEN!$D$7:$AK$7</c15:sqref>
                  </c15:fullRef>
                </c:ext>
              </c:extLst>
              <c:f>SWEDEN!$D$7:$AH$7</c:f>
              <c:numCache>
                <c:formatCode>General</c:formatCode>
                <c:ptCount val="31"/>
                <c:pt idx="0">
                  <c:v>87.987867800000004</c:v>
                </c:pt>
                <c:pt idx="1">
                  <c:v>89.31262358260868</c:v>
                </c:pt>
                <c:pt idx="2">
                  <c:v>85.017038552173901</c:v>
                </c:pt>
                <c:pt idx="3">
                  <c:v>81.069342656521741</c:v>
                </c:pt>
                <c:pt idx="4">
                  <c:v>82.021308417391296</c:v>
                </c:pt>
                <c:pt idx="5">
                  <c:v>78.548508926086953</c:v>
                </c:pt>
                <c:pt idx="6">
                  <c:v>76.963970208695656</c:v>
                </c:pt>
                <c:pt idx="7">
                  <c:v>73.481440078260874</c:v>
                </c:pt>
                <c:pt idx="8">
                  <c:v>70.552775999999994</c:v>
                </c:pt>
                <c:pt idx="9">
                  <c:v>68.522457591304359</c:v>
                </c:pt>
                <c:pt idx="10">
                  <c:v>67.623389734782606</c:v>
                </c:pt>
                <c:pt idx="11">
                  <c:v>64.616765317391312</c:v>
                </c:pt>
                <c:pt idx="12">
                  <c:v>62.293665121739124</c:v>
                </c:pt>
                <c:pt idx="13">
                  <c:v>61.074946130434782</c:v>
                </c:pt>
                <c:pt idx="14">
                  <c:v>59.958235521739127</c:v>
                </c:pt>
                <c:pt idx="15">
                  <c:v>58.926852204347824</c:v>
                </c:pt>
                <c:pt idx="16">
                  <c:v>58.31469398695652</c:v>
                </c:pt>
                <c:pt idx="17">
                  <c:v>56.906730330434783</c:v>
                </c:pt>
                <c:pt idx="18">
                  <c:v>54.447379060869572</c:v>
                </c:pt>
                <c:pt idx="19">
                  <c:v>50.584124895652174</c:v>
                </c:pt>
                <c:pt idx="20">
                  <c:v>51.854676786956517</c:v>
                </c:pt>
                <c:pt idx="21">
                  <c:v>49.770418660869559</c:v>
                </c:pt>
                <c:pt idx="22">
                  <c:v>47.633745295652169</c:v>
                </c:pt>
                <c:pt idx="23">
                  <c:v>46.464804491304349</c:v>
                </c:pt>
                <c:pt idx="24">
                  <c:v>45.801163313043482</c:v>
                </c:pt>
                <c:pt idx="25">
                  <c:v>44.522363565217397</c:v>
                </c:pt>
                <c:pt idx="26">
                  <c:v>43.710760221739122</c:v>
                </c:pt>
                <c:pt idx="27">
                  <c:v>42.052721230434784</c:v>
                </c:pt>
                <c:pt idx="28">
                  <c:v>40.852216908695652</c:v>
                </c:pt>
                <c:pt idx="29">
                  <c:v>38.3639576173913</c:v>
                </c:pt>
                <c:pt idx="30">
                  <c:v>35.93869239130435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472-4CFE-8EF4-C580F0021B50}"/>
            </c:ext>
          </c:extLst>
        </c:ser>
        <c:ser>
          <c:idx val="1"/>
          <c:order val="1"/>
          <c:tx>
            <c:v>Reduced</c:v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SWEDEN!$D$3:$AK$3</c15:sqref>
                  </c15:fullRef>
                </c:ext>
              </c:extLst>
              <c:f>SWEDEN!$D$3:$AH$3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SWEDEN!$D$8:$AK$8</c15:sqref>
                  </c15:fullRef>
                </c:ext>
              </c:extLst>
              <c:f>SWEDEN!$D$8:$AH$8</c:f>
              <c:numCache>
                <c:formatCode>General</c:formatCode>
                <c:ptCount val="31"/>
                <c:pt idx="0">
                  <c:v>49.699487707058829</c:v>
                </c:pt>
                <c:pt idx="1">
                  <c:v>48.055608670588242</c:v>
                </c:pt>
                <c:pt idx="2">
                  <c:v>48.930172018823527</c:v>
                </c:pt>
                <c:pt idx="3">
                  <c:v>49.953312417647055</c:v>
                </c:pt>
                <c:pt idx="4">
                  <c:v>50.813536241176465</c:v>
                </c:pt>
                <c:pt idx="5">
                  <c:v>50.348337850588237</c:v>
                </c:pt>
                <c:pt idx="6">
                  <c:v>50.421473990588233</c:v>
                </c:pt>
                <c:pt idx="7">
                  <c:v>51.4676213717647</c:v>
                </c:pt>
                <c:pt idx="8">
                  <c:v>50.962939283529408</c:v>
                </c:pt>
                <c:pt idx="9">
                  <c:v>49.785402141176469</c:v>
                </c:pt>
                <c:pt idx="10">
                  <c:v>49.220759378823523</c:v>
                </c:pt>
                <c:pt idx="11">
                  <c:v>48.76948014235294</c:v>
                </c:pt>
                <c:pt idx="12">
                  <c:v>48.552536578823528</c:v>
                </c:pt>
                <c:pt idx="13">
                  <c:v>48.575424816470594</c:v>
                </c:pt>
                <c:pt idx="14">
                  <c:v>48.779869188235295</c:v>
                </c:pt>
                <c:pt idx="15">
                  <c:v>47.62984664941176</c:v>
                </c:pt>
                <c:pt idx="16">
                  <c:v>46.980694147058827</c:v>
                </c:pt>
                <c:pt idx="17">
                  <c:v>46.758261801176474</c:v>
                </c:pt>
                <c:pt idx="18">
                  <c:v>47.09760740588235</c:v>
                </c:pt>
                <c:pt idx="19">
                  <c:v>44.771471063529411</c:v>
                </c:pt>
                <c:pt idx="20">
                  <c:v>45.22236911294118</c:v>
                </c:pt>
                <c:pt idx="21">
                  <c:v>44.910094435294113</c:v>
                </c:pt>
                <c:pt idx="22">
                  <c:v>44.07447329764706</c:v>
                </c:pt>
                <c:pt idx="23">
                  <c:v>44.950286565882351</c:v>
                </c:pt>
                <c:pt idx="24">
                  <c:v>44.919235545882351</c:v>
                </c:pt>
                <c:pt idx="25">
                  <c:v>45.019106563529412</c:v>
                </c:pt>
                <c:pt idx="26">
                  <c:v>44.006540430588238</c:v>
                </c:pt>
                <c:pt idx="27">
                  <c:v>44.201767902352941</c:v>
                </c:pt>
                <c:pt idx="28">
                  <c:v>44.113734024705884</c:v>
                </c:pt>
                <c:pt idx="29">
                  <c:v>43.672069831764702</c:v>
                </c:pt>
                <c:pt idx="30">
                  <c:v>43.901453474117652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472-4CFE-8EF4-C580F0021B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01961216"/>
        <c:axId val="100416256"/>
      </c:barChart>
      <c:catAx>
        <c:axId val="101961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  <a:headEnd type="none" w="sm" len="sm"/>
            <a:tailEnd type="none" w="sm" len="sm"/>
          </a:ln>
          <a:effectLst/>
        </c:spPr>
        <c:txPr>
          <a:bodyPr rot="2700000" spcFirstLastPara="1" vertOverflow="ellipsis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0041625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00416256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0">
                    <a:schemeClr val="tx1">
                      <a:lumMod val="5000"/>
                      <a:lumOff val="95000"/>
                    </a:schemeClr>
                  </a:gs>
                  <a:gs pos="100000">
                    <a:schemeClr val="tx1">
                      <a:lumMod val="15000"/>
                      <a:lumOff val="8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019612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b-NO" sz="1800" b="1" baseline="0"/>
              <a:t>SWEDEN</a:t>
            </a:r>
            <a:endParaRPr lang="pl-PL" sz="1800" b="1" baseline="0"/>
          </a:p>
        </c:rich>
      </c:tx>
      <c:layout>
        <c:manualLayout>
          <c:xMode val="edge"/>
          <c:yMode val="edge"/>
          <c:x val="0.41922251922000864"/>
          <c:y val="4.2466992006227361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>
        <c:manualLayout>
          <c:layoutTarget val="inner"/>
          <c:xMode val="edge"/>
          <c:yMode val="edge"/>
          <c:x val="9.1914214670534608E-2"/>
          <c:y val="0.18218804492629614"/>
          <c:w val="0.87753018372703417"/>
          <c:h val="0.64120727419771517"/>
        </c:manualLayout>
      </c:layout>
      <c:lineChart>
        <c:grouping val="standard"/>
        <c:varyColors val="0"/>
        <c:ser>
          <c:idx val="0"/>
          <c:order val="0"/>
          <c:spPr>
            <a:ln w="38100" cap="rnd">
              <a:solidFill>
                <a:schemeClr val="accent1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bg1">
                  <a:lumMod val="75000"/>
                </a:schemeClr>
              </a:solidFill>
              <a:ln w="9525">
                <a:solidFill>
                  <a:schemeClr val="tx1"/>
                </a:solidFill>
              </a:ln>
              <a:effectLst/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SWEDEN!$D$29:$AK$29</c15:sqref>
                  </c15:fullRef>
                </c:ext>
              </c:extLst>
              <c:f>SWEDEN!$D$29:$AH$29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SWEDEN!$D$30:$AK$30</c15:sqref>
                  </c15:fullRef>
                </c:ext>
              </c:extLst>
              <c:f>SWEDEN!$D$30:$AH$30</c:f>
              <c:numCache>
                <c:formatCode>General</c:formatCode>
                <c:ptCount val="31"/>
                <c:pt idx="0">
                  <c:v>131.55927841113601</c:v>
                </c:pt>
                <c:pt idx="1">
                  <c:v>133.54005052425427</c:v>
                </c:pt>
                <c:pt idx="2">
                  <c:v>127.11730064875748</c:v>
                </c:pt>
                <c:pt idx="3">
                  <c:v>121.2147138898748</c:v>
                </c:pt>
                <c:pt idx="4">
                  <c:v>122.63809113157342</c:v>
                </c:pt>
                <c:pt idx="5">
                  <c:v>117.44556849673626</c:v>
                </c:pt>
                <c:pt idx="6">
                  <c:v>115.07636947547634</c:v>
                </c:pt>
                <c:pt idx="7">
                  <c:v>109.86929760908615</c:v>
                </c:pt>
                <c:pt idx="8">
                  <c:v>105.49036512125268</c:v>
                </c:pt>
                <c:pt idx="9">
                  <c:v>102.45463722522059</c:v>
                </c:pt>
                <c:pt idx="10">
                  <c:v>101.11035282097176</c:v>
                </c:pt>
                <c:pt idx="11">
                  <c:v>96.614854194906613</c:v>
                </c:pt>
                <c:pt idx="12">
                  <c:v>93.141359575040738</c:v>
                </c:pt>
                <c:pt idx="13">
                  <c:v>91.319133453521445</c:v>
                </c:pt>
                <c:pt idx="14">
                  <c:v>89.649430055230198</c:v>
                </c:pt>
                <c:pt idx="15">
                  <c:v>88.107307846862696</c:v>
                </c:pt>
                <c:pt idx="16">
                  <c:v>87.192010143132606</c:v>
                </c:pt>
                <c:pt idx="17">
                  <c:v>85.086825788601573</c:v>
                </c:pt>
                <c:pt idx="18">
                  <c:v>81.409608844113791</c:v>
                </c:pt>
                <c:pt idx="19">
                  <c:v>75.633279186369606</c:v>
                </c:pt>
                <c:pt idx="20">
                  <c:v>77.533005753035013</c:v>
                </c:pt>
                <c:pt idx="21">
                  <c:v>74.416627302839771</c:v>
                </c:pt>
                <c:pt idx="22">
                  <c:v>71.22187769523201</c:v>
                </c:pt>
                <c:pt idx="23">
                  <c:v>69.474079816155182</c:v>
                </c:pt>
                <c:pt idx="24">
                  <c:v>68.481804895544869</c:v>
                </c:pt>
                <c:pt idx="25">
                  <c:v>66.569746150823903</c:v>
                </c:pt>
                <c:pt idx="26">
                  <c:v>65.356238506033961</c:v>
                </c:pt>
                <c:pt idx="27">
                  <c:v>62.87714202685406</c:v>
                </c:pt>
                <c:pt idx="28">
                  <c:v>61.082150441690871</c:v>
                </c:pt>
                <c:pt idx="29">
                  <c:v>57.361710282737448</c:v>
                </c:pt>
                <c:pt idx="30">
                  <c:v>53.735458720137132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v>Oxidised N</c:v>
                </c15:tx>
              </c15:filteredSeriesTitle>
            </c:ext>
            <c:ext xmlns:c16="http://schemas.microsoft.com/office/drawing/2014/chart" uri="{C3380CC4-5D6E-409C-BE32-E72D297353CC}">
              <c16:uniqueId val="{00000000-A0EB-4183-8768-5537CA92787C}"/>
            </c:ext>
          </c:extLst>
        </c:ser>
        <c:ser>
          <c:idx val="1"/>
          <c:order val="1"/>
          <c:spPr>
            <a:ln w="38100" cap="rnd">
              <a:solidFill>
                <a:srgbClr val="FF000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bg1">
                  <a:lumMod val="75000"/>
                </a:schemeClr>
              </a:solidFill>
              <a:ln w="9525">
                <a:solidFill>
                  <a:schemeClr val="tx1"/>
                </a:solidFill>
              </a:ln>
              <a:effectLst/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SWEDEN!$D$29:$AK$29</c15:sqref>
                  </c15:fullRef>
                </c:ext>
              </c:extLst>
              <c:f>SWEDEN!$D$29:$AH$29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SWEDEN!$D$31:$AK$31</c15:sqref>
                  </c15:fullRef>
                </c:ext>
              </c:extLst>
              <c:f>SWEDEN!$D$31:$AH$31</c:f>
              <c:numCache>
                <c:formatCode>General</c:formatCode>
                <c:ptCount val="31"/>
                <c:pt idx="0">
                  <c:v>100.16187588069661</c:v>
                </c:pt>
                <c:pt idx="1">
                  <c:v>96.848883823628384</c:v>
                </c:pt>
                <c:pt idx="2">
                  <c:v>98.611435302067633</c:v>
                </c:pt>
                <c:pt idx="3">
                  <c:v>100.67342157926086</c:v>
                </c:pt>
                <c:pt idx="4">
                  <c:v>102.407073892738</c:v>
                </c:pt>
                <c:pt idx="5">
                  <c:v>101.46953619149161</c:v>
                </c:pt>
                <c:pt idx="6">
                  <c:v>101.61693113085701</c:v>
                </c:pt>
                <c:pt idx="7">
                  <c:v>103.72528453610612</c:v>
                </c:pt>
                <c:pt idx="8">
                  <c:v>102.70817335421651</c:v>
                </c:pt>
                <c:pt idx="9">
                  <c:v>100.33502355853938</c:v>
                </c:pt>
                <c:pt idx="10">
                  <c:v>99.197070615984259</c:v>
                </c:pt>
                <c:pt idx="11">
                  <c:v>98.287584885722239</c:v>
                </c:pt>
                <c:pt idx="12">
                  <c:v>97.850367616775173</c:v>
                </c:pt>
                <c:pt idx="13">
                  <c:v>97.896495432656209</c:v>
                </c:pt>
                <c:pt idx="14">
                  <c:v>98.308522452127775</c:v>
                </c:pt>
                <c:pt idx="15">
                  <c:v>95.990824220053526</c:v>
                </c:pt>
                <c:pt idx="16">
                  <c:v>94.682554550322422</c:v>
                </c:pt>
                <c:pt idx="17">
                  <c:v>94.234275462388155</c:v>
                </c:pt>
                <c:pt idx="18">
                  <c:v>94.918175717850616</c:v>
                </c:pt>
                <c:pt idx="19">
                  <c:v>90.230196216378985</c:v>
                </c:pt>
                <c:pt idx="20">
                  <c:v>91.138913721199756</c:v>
                </c:pt>
                <c:pt idx="21">
                  <c:v>90.5095708658462</c:v>
                </c:pt>
                <c:pt idx="22">
                  <c:v>88.82550158196095</c:v>
                </c:pt>
                <c:pt idx="23">
                  <c:v>90.590572087007445</c:v>
                </c:pt>
                <c:pt idx="24">
                  <c:v>90.527993405522011</c:v>
                </c:pt>
                <c:pt idx="25">
                  <c:v>90.729268487724184</c:v>
                </c:pt>
                <c:pt idx="26">
                  <c:v>88.688593060113149</c:v>
                </c:pt>
                <c:pt idx="27">
                  <c:v>89.082044797697591</c:v>
                </c:pt>
                <c:pt idx="28">
                  <c:v>88.904625698769365</c:v>
                </c:pt>
                <c:pt idx="29">
                  <c:v>88.014517649063251</c:v>
                </c:pt>
                <c:pt idx="30">
                  <c:v>88.476806034203989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v>Reduced N</c:v>
                </c15:tx>
              </c15:filteredSeriesTitle>
            </c:ext>
            <c:ext xmlns:c16="http://schemas.microsoft.com/office/drawing/2014/chart" uri="{C3380CC4-5D6E-409C-BE32-E72D297353CC}">
              <c16:uniqueId val="{00000001-A0EB-4183-8768-5537CA92787C}"/>
            </c:ext>
          </c:extLst>
        </c:ser>
        <c:ser>
          <c:idx val="2"/>
          <c:order val="2"/>
          <c:spPr>
            <a:ln w="381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SWEDEN!$D$29:$AK$29</c15:sqref>
                  </c15:fullRef>
                </c:ext>
              </c:extLst>
              <c:f>SWEDEN!$D$29:$AH$29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SWEDEN!$D$32:$AK$32</c15:sqref>
                  </c15:fullRef>
                </c:ext>
              </c:extLst>
              <c:f>SWEDEN!$D$32:$AH$32</c:f>
              <c:numCache>
                <c:formatCode>General</c:formatCode>
                <c:ptCount val="31"/>
                <c:pt idx="0">
                  <c:v>118.18662868651843</c:v>
                </c:pt>
                <c:pt idx="1">
                  <c:v>117.9127030136016</c:v>
                </c:pt>
                <c:pt idx="2">
                  <c:v>114.9762022885084</c:v>
                </c:pt>
                <c:pt idx="3">
                  <c:v>112.46585300259245</c:v>
                </c:pt>
                <c:pt idx="4">
                  <c:v>114.02138129879796</c:v>
                </c:pt>
                <c:pt idx="5">
                  <c:v>110.64112396346356</c:v>
                </c:pt>
                <c:pt idx="6">
                  <c:v>109.34378206483991</c:v>
                </c:pt>
                <c:pt idx="7">
                  <c:v>107.25246538391151</c:v>
                </c:pt>
                <c:pt idx="8">
                  <c:v>104.3053856971994</c:v>
                </c:pt>
                <c:pt idx="9">
                  <c:v>101.55186028089979</c:v>
                </c:pt>
                <c:pt idx="10">
                  <c:v>100.29545570561847</c:v>
                </c:pt>
                <c:pt idx="11">
                  <c:v>97.327296620365502</c:v>
                </c:pt>
                <c:pt idx="12">
                  <c:v>95.147000488535781</c:v>
                </c:pt>
                <c:pt idx="13">
                  <c:v>94.120535823469524</c:v>
                </c:pt>
                <c:pt idx="14">
                  <c:v>93.337474295340456</c:v>
                </c:pt>
                <c:pt idx="15">
                  <c:v>91.465022006649065</c:v>
                </c:pt>
                <c:pt idx="16">
                  <c:v>90.382351334794265</c:v>
                </c:pt>
                <c:pt idx="17">
                  <c:v>88.982869107551991</c:v>
                </c:pt>
                <c:pt idx="18">
                  <c:v>87.163120871388074</c:v>
                </c:pt>
                <c:pt idx="19">
                  <c:v>81.850336737941817</c:v>
                </c:pt>
                <c:pt idx="20">
                  <c:v>83.327976890130017</c:v>
                </c:pt>
                <c:pt idx="21">
                  <c:v>81.270866187648338</c:v>
                </c:pt>
                <c:pt idx="22">
                  <c:v>78.719539194233803</c:v>
                </c:pt>
                <c:pt idx="23">
                  <c:v>78.4679274529759</c:v>
                </c:pt>
                <c:pt idx="24">
                  <c:v>77.871624847083623</c:v>
                </c:pt>
                <c:pt idx="25">
                  <c:v>76.859668363727423</c:v>
                </c:pt>
                <c:pt idx="26">
                  <c:v>75.293856893408247</c:v>
                </c:pt>
                <c:pt idx="27">
                  <c:v>74.038224077587856</c:v>
                </c:pt>
                <c:pt idx="28">
                  <c:v>72.932182167214719</c:v>
                </c:pt>
                <c:pt idx="29">
                  <c:v>70.417225164538578</c:v>
                </c:pt>
                <c:pt idx="30">
                  <c:v>68.532347352624853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v>Total N</c:v>
                </c15:tx>
              </c15:filteredSeriesTitle>
            </c:ext>
            <c:ext xmlns:c16="http://schemas.microsoft.com/office/drawing/2014/chart" uri="{C3380CC4-5D6E-409C-BE32-E72D297353CC}">
              <c16:uniqueId val="{00000002-A0EB-4183-8768-5537CA9278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774272"/>
        <c:axId val="102680256"/>
      </c:lineChart>
      <c:catAx>
        <c:axId val="102774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2700000" spcFirstLastPara="1" vertOverflow="ellipsis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0268025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02680256"/>
        <c:scaling>
          <c:orientation val="minMax"/>
          <c:max val="16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minorGridlines>
          <c:spPr>
            <a:ln w="9525" cap="flat" cmpd="sng" algn="ctr">
              <a:noFill/>
              <a:prstDash val="dash"/>
              <a:round/>
            </a:ln>
            <a:effectLst/>
          </c:spPr>
        </c:minorGridlines>
        <c:numFmt formatCode="0" sourceLinked="0"/>
        <c:majorTickMark val="none"/>
        <c:minorTickMark val="none"/>
        <c:tickLblPos val="nextTo"/>
        <c:spPr>
          <a:noFill/>
          <a:ln>
            <a:solidFill>
              <a:schemeClr val="tx1">
                <a:alpha val="96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02774272"/>
        <c:crosses val="autoZero"/>
        <c:crossBetween val="midCat"/>
      </c:valAx>
      <c:spPr>
        <a:solidFill>
          <a:schemeClr val="bg1">
            <a:lumMod val="95000"/>
          </a:schemeClr>
        </a:solidFill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5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b-NO"/>
              <a:t>SWEDEN</a:t>
            </a:r>
            <a:endParaRPr lang="en-US"/>
          </a:p>
        </c:rich>
      </c:tx>
      <c:layout>
        <c:manualLayout>
          <c:xMode val="edge"/>
          <c:yMode val="edge"/>
          <c:x val="0.37815966754155733"/>
          <c:y val="1.7118402282453638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>
        <c:manualLayout>
          <c:layoutTarget val="inner"/>
          <c:xMode val="edge"/>
          <c:yMode val="edge"/>
          <c:x val="8.9272199627622506E-2"/>
          <c:y val="0.17118392614716263"/>
          <c:w val="0.87753018372703417"/>
          <c:h val="0.64120727419771517"/>
        </c:manualLayout>
      </c:layout>
      <c:lineChart>
        <c:grouping val="standard"/>
        <c:varyColors val="0"/>
        <c:ser>
          <c:idx val="0"/>
          <c:order val="0"/>
          <c:tx>
            <c:v>Oxidized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9525" cap="rnd">
                <a:solidFill>
                  <a:schemeClr val="accent1"/>
                </a:solidFill>
              </a:ln>
              <a:effectLst/>
            </c:spPr>
            <c:trendlineType val="linear"/>
            <c:dispRSqr val="0"/>
            <c:dispEq val="0"/>
          </c:trendline>
          <c:trendline>
            <c:spPr>
              <a:ln w="9525" cap="rnd">
                <a:solidFill>
                  <a:schemeClr val="accent1"/>
                </a:solidFill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nb-NO"/>
                </a:p>
              </c:txPr>
            </c:trendlineLbl>
          </c:trendline>
          <c:cat>
            <c:numRef>
              <c:extLst>
                <c:ext xmlns:c15="http://schemas.microsoft.com/office/drawing/2012/chart" uri="{02D57815-91ED-43cb-92C2-25804820EDAC}">
                  <c15:fullRef>
                    <c15:sqref>SWEDEN!$D$3:$AK$3</c15:sqref>
                  </c15:fullRef>
                </c:ext>
              </c:extLst>
              <c:f>SWEDEN!$D$3:$AH$3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SWEDEN!$D$7:$AK$7</c15:sqref>
                  </c15:fullRef>
                </c:ext>
              </c:extLst>
              <c:f>SWEDEN!$D$7:$AH$7</c:f>
              <c:numCache>
                <c:formatCode>General</c:formatCode>
                <c:ptCount val="31"/>
                <c:pt idx="0">
                  <c:v>87.987867800000004</c:v>
                </c:pt>
                <c:pt idx="1">
                  <c:v>89.31262358260868</c:v>
                </c:pt>
                <c:pt idx="2">
                  <c:v>85.017038552173901</c:v>
                </c:pt>
                <c:pt idx="3">
                  <c:v>81.069342656521741</c:v>
                </c:pt>
                <c:pt idx="4">
                  <c:v>82.021308417391296</c:v>
                </c:pt>
                <c:pt idx="5">
                  <c:v>78.548508926086953</c:v>
                </c:pt>
                <c:pt idx="6">
                  <c:v>76.963970208695656</c:v>
                </c:pt>
                <c:pt idx="7">
                  <c:v>73.481440078260874</c:v>
                </c:pt>
                <c:pt idx="8">
                  <c:v>70.552775999999994</c:v>
                </c:pt>
                <c:pt idx="9">
                  <c:v>68.522457591304359</c:v>
                </c:pt>
                <c:pt idx="10">
                  <c:v>67.623389734782606</c:v>
                </c:pt>
                <c:pt idx="11">
                  <c:v>64.616765317391312</c:v>
                </c:pt>
                <c:pt idx="12">
                  <c:v>62.293665121739124</c:v>
                </c:pt>
                <c:pt idx="13">
                  <c:v>61.074946130434782</c:v>
                </c:pt>
                <c:pt idx="14">
                  <c:v>59.958235521739127</c:v>
                </c:pt>
                <c:pt idx="15">
                  <c:v>58.926852204347824</c:v>
                </c:pt>
                <c:pt idx="16">
                  <c:v>58.31469398695652</c:v>
                </c:pt>
                <c:pt idx="17">
                  <c:v>56.906730330434783</c:v>
                </c:pt>
                <c:pt idx="18">
                  <c:v>54.447379060869572</c:v>
                </c:pt>
                <c:pt idx="19">
                  <c:v>50.584124895652174</c:v>
                </c:pt>
                <c:pt idx="20">
                  <c:v>51.854676786956517</c:v>
                </c:pt>
                <c:pt idx="21">
                  <c:v>49.770418660869559</c:v>
                </c:pt>
                <c:pt idx="22">
                  <c:v>47.633745295652169</c:v>
                </c:pt>
                <c:pt idx="23">
                  <c:v>46.464804491304349</c:v>
                </c:pt>
                <c:pt idx="24">
                  <c:v>45.801163313043482</c:v>
                </c:pt>
                <c:pt idx="25">
                  <c:v>44.522363565217397</c:v>
                </c:pt>
                <c:pt idx="26">
                  <c:v>43.710760221739122</c:v>
                </c:pt>
                <c:pt idx="27">
                  <c:v>42.052721230434784</c:v>
                </c:pt>
                <c:pt idx="28">
                  <c:v>40.852216908695652</c:v>
                </c:pt>
                <c:pt idx="29">
                  <c:v>38.3639576173913</c:v>
                </c:pt>
                <c:pt idx="30">
                  <c:v>35.93869239130435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0C-4BB6-9F75-80F9C1E20E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1961216"/>
        <c:axId val="100416256"/>
      </c:lineChart>
      <c:catAx>
        <c:axId val="101961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  <a:headEnd type="none" w="sm" len="sm"/>
            <a:tailEnd type="none" w="sm" len="sm"/>
          </a:ln>
          <a:effectLst/>
        </c:spPr>
        <c:txPr>
          <a:bodyPr rot="2700000" spcFirstLastPara="1" vertOverflow="ellipsis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00416256"/>
        <c:crosses val="autoZero"/>
        <c:auto val="0"/>
        <c:lblAlgn val="ctr"/>
        <c:lblOffset val="100"/>
        <c:noMultiLvlLbl val="0"/>
      </c:catAx>
      <c:valAx>
        <c:axId val="100416256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0">
                    <a:schemeClr val="tx1">
                      <a:lumMod val="5000"/>
                      <a:lumOff val="95000"/>
                    </a:schemeClr>
                  </a:gs>
                  <a:gs pos="100000">
                    <a:schemeClr val="tx1">
                      <a:lumMod val="15000"/>
                      <a:lumOff val="8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019612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5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b-NO"/>
              <a:t>SWEDEN</a:t>
            </a:r>
            <a:endParaRPr lang="en-US"/>
          </a:p>
        </c:rich>
      </c:tx>
      <c:layout>
        <c:manualLayout>
          <c:xMode val="edge"/>
          <c:yMode val="edge"/>
          <c:x val="0.37815966754155733"/>
          <c:y val="1.7118402282453638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>
        <c:manualLayout>
          <c:layoutTarget val="inner"/>
          <c:xMode val="edge"/>
          <c:yMode val="edge"/>
          <c:x val="8.9272199627622506E-2"/>
          <c:y val="0.17118392614716263"/>
          <c:w val="0.87753018372703417"/>
          <c:h val="0.64120727419771517"/>
        </c:manualLayout>
      </c:layout>
      <c:lineChart>
        <c:grouping val="standard"/>
        <c:varyColors val="0"/>
        <c:ser>
          <c:idx val="1"/>
          <c:order val="0"/>
          <c:tx>
            <c:v>Reduced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trendline>
            <c:spPr>
              <a:ln w="9525" cap="rnd">
                <a:solidFill>
                  <a:schemeClr val="accent2"/>
                </a:solidFill>
              </a:ln>
              <a:effectLst/>
            </c:spPr>
            <c:trendlineType val="linear"/>
            <c:dispRSqr val="0"/>
            <c:dispEq val="0"/>
          </c:trendline>
          <c:trendline>
            <c:spPr>
              <a:ln w="9525" cap="rnd">
                <a:solidFill>
                  <a:schemeClr val="accent2"/>
                </a:solidFill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nb-NO"/>
                </a:p>
              </c:txPr>
            </c:trendlineLbl>
          </c:trendline>
          <c:cat>
            <c:numRef>
              <c:extLst>
                <c:ext xmlns:c15="http://schemas.microsoft.com/office/drawing/2012/chart" uri="{02D57815-91ED-43cb-92C2-25804820EDAC}">
                  <c15:fullRef>
                    <c15:sqref>SWEDEN!$D$3:$AK$3</c15:sqref>
                  </c15:fullRef>
                </c:ext>
              </c:extLst>
              <c:f>SWEDEN!$D$3:$AH$3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SWEDEN!$D$8:$AK$8</c15:sqref>
                  </c15:fullRef>
                </c:ext>
              </c:extLst>
              <c:f>SWEDEN!$D$8:$AH$8</c:f>
              <c:numCache>
                <c:formatCode>General</c:formatCode>
                <c:ptCount val="31"/>
                <c:pt idx="0">
                  <c:v>49.699487707058829</c:v>
                </c:pt>
                <c:pt idx="1">
                  <c:v>48.055608670588242</c:v>
                </c:pt>
                <c:pt idx="2">
                  <c:v>48.930172018823527</c:v>
                </c:pt>
                <c:pt idx="3">
                  <c:v>49.953312417647055</c:v>
                </c:pt>
                <c:pt idx="4">
                  <c:v>50.813536241176465</c:v>
                </c:pt>
                <c:pt idx="5">
                  <c:v>50.348337850588237</c:v>
                </c:pt>
                <c:pt idx="6">
                  <c:v>50.421473990588233</c:v>
                </c:pt>
                <c:pt idx="7">
                  <c:v>51.4676213717647</c:v>
                </c:pt>
                <c:pt idx="8">
                  <c:v>50.962939283529408</c:v>
                </c:pt>
                <c:pt idx="9">
                  <c:v>49.785402141176469</c:v>
                </c:pt>
                <c:pt idx="10">
                  <c:v>49.220759378823523</c:v>
                </c:pt>
                <c:pt idx="11">
                  <c:v>48.76948014235294</c:v>
                </c:pt>
                <c:pt idx="12">
                  <c:v>48.552536578823528</c:v>
                </c:pt>
                <c:pt idx="13">
                  <c:v>48.575424816470594</c:v>
                </c:pt>
                <c:pt idx="14">
                  <c:v>48.779869188235295</c:v>
                </c:pt>
                <c:pt idx="15">
                  <c:v>47.62984664941176</c:v>
                </c:pt>
                <c:pt idx="16">
                  <c:v>46.980694147058827</c:v>
                </c:pt>
                <c:pt idx="17">
                  <c:v>46.758261801176474</c:v>
                </c:pt>
                <c:pt idx="18">
                  <c:v>47.09760740588235</c:v>
                </c:pt>
                <c:pt idx="19">
                  <c:v>44.771471063529411</c:v>
                </c:pt>
                <c:pt idx="20">
                  <c:v>45.22236911294118</c:v>
                </c:pt>
                <c:pt idx="21">
                  <c:v>44.910094435294113</c:v>
                </c:pt>
                <c:pt idx="22">
                  <c:v>44.07447329764706</c:v>
                </c:pt>
                <c:pt idx="23">
                  <c:v>44.950286565882351</c:v>
                </c:pt>
                <c:pt idx="24">
                  <c:v>44.919235545882351</c:v>
                </c:pt>
                <c:pt idx="25">
                  <c:v>45.019106563529412</c:v>
                </c:pt>
                <c:pt idx="26">
                  <c:v>44.006540430588238</c:v>
                </c:pt>
                <c:pt idx="27">
                  <c:v>44.201767902352941</c:v>
                </c:pt>
                <c:pt idx="28">
                  <c:v>44.113734024705884</c:v>
                </c:pt>
                <c:pt idx="29">
                  <c:v>43.672069831764702</c:v>
                </c:pt>
                <c:pt idx="30">
                  <c:v>43.901453474117652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B4-4465-82B9-D19FDA2531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1961216"/>
        <c:axId val="100416256"/>
      </c:lineChart>
      <c:catAx>
        <c:axId val="101961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  <a:headEnd type="none" w="sm" len="sm"/>
            <a:tailEnd type="none" w="sm" len="sm"/>
          </a:ln>
          <a:effectLst/>
        </c:spPr>
        <c:txPr>
          <a:bodyPr rot="2700000" spcFirstLastPara="1" vertOverflow="ellipsis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00416256"/>
        <c:crosses val="autoZero"/>
        <c:auto val="0"/>
        <c:lblAlgn val="ctr"/>
        <c:lblOffset val="100"/>
        <c:noMultiLvlLbl val="0"/>
      </c:catAx>
      <c:valAx>
        <c:axId val="100416256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0">
                    <a:schemeClr val="tx1">
                      <a:lumMod val="5000"/>
                      <a:lumOff val="95000"/>
                    </a:schemeClr>
                  </a:gs>
                  <a:gs pos="100000">
                    <a:schemeClr val="tx1">
                      <a:lumMod val="15000"/>
                      <a:lumOff val="8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019612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5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b-NO"/>
              <a:t>UNITED KINGDOM</a:t>
            </a:r>
            <a:endParaRPr lang="en-US"/>
          </a:p>
        </c:rich>
      </c:tx>
      <c:layout>
        <c:manualLayout>
          <c:xMode val="edge"/>
          <c:yMode val="edge"/>
          <c:x val="0.37815966754155733"/>
          <c:y val="1.7118402282453638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>
        <c:manualLayout>
          <c:layoutTarget val="inner"/>
          <c:xMode val="edge"/>
          <c:yMode val="edge"/>
          <c:x val="8.9272199627622506E-2"/>
          <c:y val="0.17118392614716263"/>
          <c:w val="0.87753018372703417"/>
          <c:h val="0.64120727419771517"/>
        </c:manualLayout>
      </c:layout>
      <c:barChart>
        <c:barDir val="col"/>
        <c:grouping val="stacked"/>
        <c:varyColors val="0"/>
        <c:ser>
          <c:idx val="0"/>
          <c:order val="0"/>
          <c:tx>
            <c:v>Oxidized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'UNITED KINGDOM'!$D$3:$AK$3</c15:sqref>
                  </c15:fullRef>
                </c:ext>
              </c:extLst>
              <c:f>'UNITED KINGDOM'!$D$3:$AH$3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'UNITED KINGDOM'!$D$7:$AK$7</c15:sqref>
                  </c15:fullRef>
                </c:ext>
              </c:extLst>
              <c:f>'UNITED KINGDOM'!$D$7:$AH$7</c:f>
              <c:numCache>
                <c:formatCode>General</c:formatCode>
                <c:ptCount val="31"/>
                <c:pt idx="0">
                  <c:v>943.39790756521757</c:v>
                </c:pt>
                <c:pt idx="1">
                  <c:v>918.58484473913052</c:v>
                </c:pt>
                <c:pt idx="2">
                  <c:v>904.55958386956513</c:v>
                </c:pt>
                <c:pt idx="3">
                  <c:v>861.95710604347823</c:v>
                </c:pt>
                <c:pt idx="4">
                  <c:v>845.13014599999997</c:v>
                </c:pt>
                <c:pt idx="5">
                  <c:v>804.59163613043472</c:v>
                </c:pt>
                <c:pt idx="6">
                  <c:v>779.07898447826096</c:v>
                </c:pt>
                <c:pt idx="7">
                  <c:v>725.72797804347817</c:v>
                </c:pt>
                <c:pt idx="8">
                  <c:v>701.05343517391304</c:v>
                </c:pt>
                <c:pt idx="9">
                  <c:v>665.22777695652178</c:v>
                </c:pt>
                <c:pt idx="10">
                  <c:v>638.63152347826087</c:v>
                </c:pt>
                <c:pt idx="11">
                  <c:v>621.36284213043473</c:v>
                </c:pt>
                <c:pt idx="12">
                  <c:v>591.01613321739126</c:v>
                </c:pt>
                <c:pt idx="13">
                  <c:v>579.33017252173909</c:v>
                </c:pt>
                <c:pt idx="14">
                  <c:v>560.30353734782602</c:v>
                </c:pt>
                <c:pt idx="15">
                  <c:v>553.07260613043479</c:v>
                </c:pt>
                <c:pt idx="16">
                  <c:v>532.17549821739124</c:v>
                </c:pt>
                <c:pt idx="17">
                  <c:v>508.38870630434792</c:v>
                </c:pt>
                <c:pt idx="18">
                  <c:v>455.35332773913046</c:v>
                </c:pt>
                <c:pt idx="19">
                  <c:v>396.74856717391305</c:v>
                </c:pt>
                <c:pt idx="20">
                  <c:v>388.35567065217396</c:v>
                </c:pt>
                <c:pt idx="21">
                  <c:v>360.31611882608701</c:v>
                </c:pt>
                <c:pt idx="22">
                  <c:v>366.34973504347823</c:v>
                </c:pt>
                <c:pt idx="23">
                  <c:v>345.79614756521738</c:v>
                </c:pt>
                <c:pt idx="24">
                  <c:v>322.45373452173908</c:v>
                </c:pt>
                <c:pt idx="25">
                  <c:v>311.23487043478264</c:v>
                </c:pt>
                <c:pt idx="26">
                  <c:v>283.84219795217393</c:v>
                </c:pt>
                <c:pt idx="27">
                  <c:v>273.34736224782608</c:v>
                </c:pt>
                <c:pt idx="28">
                  <c:v>260.87209576521741</c:v>
                </c:pt>
                <c:pt idx="29">
                  <c:v>243.7018543826087</c:v>
                </c:pt>
                <c:pt idx="30">
                  <c:v>212.0040357826087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27-4C5D-8687-A6996843A623}"/>
            </c:ext>
          </c:extLst>
        </c:ser>
        <c:ser>
          <c:idx val="1"/>
          <c:order val="1"/>
          <c:tx>
            <c:v>Reduced</c:v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'UNITED KINGDOM'!$D$3:$AK$3</c15:sqref>
                  </c15:fullRef>
                </c:ext>
              </c:extLst>
              <c:f>'UNITED KINGDOM'!$D$3:$AH$3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'UNITED KINGDOM'!$D$8:$AK$8</c15:sqref>
                  </c15:fullRef>
                </c:ext>
              </c:extLst>
              <c:f>'UNITED KINGDOM'!$D$8:$AH$8</c:f>
              <c:numCache>
                <c:formatCode>General</c:formatCode>
                <c:ptCount val="31"/>
                <c:pt idx="0">
                  <c:v>260.2427204588235</c:v>
                </c:pt>
                <c:pt idx="1">
                  <c:v>259.25185547058823</c:v>
                </c:pt>
                <c:pt idx="2">
                  <c:v>248.58975721176466</c:v>
                </c:pt>
                <c:pt idx="3">
                  <c:v>244.20280500000001</c:v>
                </c:pt>
                <c:pt idx="4">
                  <c:v>248.57081867058824</c:v>
                </c:pt>
                <c:pt idx="5">
                  <c:v>242.45038547058823</c:v>
                </c:pt>
                <c:pt idx="6">
                  <c:v>249.98113337647064</c:v>
                </c:pt>
                <c:pt idx="7">
                  <c:v>254.55030621176471</c:v>
                </c:pt>
                <c:pt idx="8">
                  <c:v>255.75195857647057</c:v>
                </c:pt>
                <c:pt idx="9">
                  <c:v>250.50353818823527</c:v>
                </c:pt>
                <c:pt idx="10">
                  <c:v>245.69076370588235</c:v>
                </c:pt>
                <c:pt idx="11">
                  <c:v>240.59059252941174</c:v>
                </c:pt>
                <c:pt idx="12">
                  <c:v>239.08767877647057</c:v>
                </c:pt>
                <c:pt idx="13">
                  <c:v>234.19116889411762</c:v>
                </c:pt>
                <c:pt idx="14">
                  <c:v>237.60969935294119</c:v>
                </c:pt>
                <c:pt idx="15">
                  <c:v>232.02846157647059</c:v>
                </c:pt>
                <c:pt idx="16">
                  <c:v>227.73592940000003</c:v>
                </c:pt>
                <c:pt idx="17">
                  <c:v>221.61825263529414</c:v>
                </c:pt>
                <c:pt idx="18">
                  <c:v>212.05115671764702</c:v>
                </c:pt>
                <c:pt idx="19">
                  <c:v>212.38462008235297</c:v>
                </c:pt>
                <c:pt idx="20">
                  <c:v>214.04579947058824</c:v>
                </c:pt>
                <c:pt idx="21">
                  <c:v>212.63080637647062</c:v>
                </c:pt>
                <c:pt idx="22">
                  <c:v>210.2453215882353</c:v>
                </c:pt>
                <c:pt idx="23">
                  <c:v>208.15019754117645</c:v>
                </c:pt>
                <c:pt idx="24">
                  <c:v>215.33850890588232</c:v>
                </c:pt>
                <c:pt idx="25">
                  <c:v>216.59604894117646</c:v>
                </c:pt>
                <c:pt idx="26">
                  <c:v>220.00946495294116</c:v>
                </c:pt>
                <c:pt idx="27">
                  <c:v>223.12966529411764</c:v>
                </c:pt>
                <c:pt idx="28">
                  <c:v>221.99974283529414</c:v>
                </c:pt>
                <c:pt idx="29">
                  <c:v>219.30649324705885</c:v>
                </c:pt>
                <c:pt idx="30">
                  <c:v>213.29027127058825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927-4C5D-8687-A6996843A6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01961216"/>
        <c:axId val="100416256"/>
      </c:barChart>
      <c:catAx>
        <c:axId val="101961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  <a:headEnd type="none" w="sm" len="sm"/>
            <a:tailEnd type="none" w="sm" len="sm"/>
          </a:ln>
          <a:effectLst/>
        </c:spPr>
        <c:txPr>
          <a:bodyPr rot="2700000" spcFirstLastPara="1" vertOverflow="ellipsis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0041625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00416256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0">
                    <a:schemeClr val="tx1">
                      <a:lumMod val="5000"/>
                      <a:lumOff val="95000"/>
                    </a:schemeClr>
                  </a:gs>
                  <a:gs pos="100000">
                    <a:schemeClr val="tx1">
                      <a:lumMod val="15000"/>
                      <a:lumOff val="8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019612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b-NO" sz="1800" b="1" baseline="0"/>
              <a:t>UNITED KINGDOM</a:t>
            </a:r>
            <a:endParaRPr lang="pl-PL" sz="1800" b="1" baseline="0"/>
          </a:p>
        </c:rich>
      </c:tx>
      <c:layout>
        <c:manualLayout>
          <c:xMode val="edge"/>
          <c:yMode val="edge"/>
          <c:x val="0.41922251922000864"/>
          <c:y val="4.2466992006227361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>
        <c:manualLayout>
          <c:layoutTarget val="inner"/>
          <c:xMode val="edge"/>
          <c:yMode val="edge"/>
          <c:x val="9.1914214670534608E-2"/>
          <c:y val="0.18218804492629614"/>
          <c:w val="0.87753018372703417"/>
          <c:h val="0.64120727419771517"/>
        </c:manualLayout>
      </c:layout>
      <c:lineChart>
        <c:grouping val="standard"/>
        <c:varyColors val="0"/>
        <c:ser>
          <c:idx val="0"/>
          <c:order val="0"/>
          <c:spPr>
            <a:ln w="38100" cap="rnd">
              <a:solidFill>
                <a:schemeClr val="accent1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bg1">
                  <a:lumMod val="75000"/>
                </a:schemeClr>
              </a:solidFill>
              <a:ln w="9525">
                <a:solidFill>
                  <a:schemeClr val="tx1"/>
                </a:solidFill>
              </a:ln>
              <a:effectLst/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'UNITED KINGDOM'!$D$29:$AK$29</c15:sqref>
                  </c15:fullRef>
                </c:ext>
              </c:extLst>
              <c:f>'UNITED KINGDOM'!$D$29:$AH$29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'UNITED KINGDOM'!$D$30:$AK$30</c15:sqref>
                  </c15:fullRef>
                </c:ext>
              </c:extLst>
              <c:f>'UNITED KINGDOM'!$D$30:$AH$30</c:f>
              <c:numCache>
                <c:formatCode>General</c:formatCode>
                <c:ptCount val="31"/>
                <c:pt idx="0">
                  <c:v>146.02552998264474</c:v>
                </c:pt>
                <c:pt idx="1">
                  <c:v>142.18479573825434</c:v>
                </c:pt>
                <c:pt idx="2">
                  <c:v>140.01387068616378</c:v>
                </c:pt>
                <c:pt idx="3">
                  <c:v>133.41957007001773</c:v>
                </c:pt>
                <c:pt idx="4">
                  <c:v>130.81497900760237</c:v>
                </c:pt>
                <c:pt idx="5">
                  <c:v>124.5401533577472</c:v>
                </c:pt>
                <c:pt idx="6">
                  <c:v>120.59113200748124</c:v>
                </c:pt>
                <c:pt idx="7">
                  <c:v>112.33310119431869</c:v>
                </c:pt>
                <c:pt idx="8">
                  <c:v>108.513808008788</c:v>
                </c:pt>
                <c:pt idx="9">
                  <c:v>102.96846951882533</c:v>
                </c:pt>
                <c:pt idx="10">
                  <c:v>98.851720924651332</c:v>
                </c:pt>
                <c:pt idx="11">
                  <c:v>96.178757241250949</c:v>
                </c:pt>
                <c:pt idx="12">
                  <c:v>91.481487704483541</c:v>
                </c:pt>
                <c:pt idx="13">
                  <c:v>89.672655407681987</c:v>
                </c:pt>
                <c:pt idx="14">
                  <c:v>86.727583701695607</c:v>
                </c:pt>
                <c:pt idx="15">
                  <c:v>85.608331099140287</c:v>
                </c:pt>
                <c:pt idx="16">
                  <c:v>82.373734929659435</c:v>
                </c:pt>
                <c:pt idx="17">
                  <c:v>78.691853861411545</c:v>
                </c:pt>
                <c:pt idx="18">
                  <c:v>70.48267807173481</c:v>
                </c:pt>
                <c:pt idx="19">
                  <c:v>61.411435542558152</c:v>
                </c:pt>
                <c:pt idx="20">
                  <c:v>60.11232606515906</c:v>
                </c:pt>
                <c:pt idx="21">
                  <c:v>55.772173958560145</c:v>
                </c:pt>
                <c:pt idx="22">
                  <c:v>56.706098020497436</c:v>
                </c:pt>
                <c:pt idx="23">
                  <c:v>53.524674275024246</c:v>
                </c:pt>
                <c:pt idx="24">
                  <c:v>49.911577183739816</c:v>
                </c:pt>
                <c:pt idx="25">
                  <c:v>48.17504526972575</c:v>
                </c:pt>
                <c:pt idx="26">
                  <c:v>43.935021537600377</c:v>
                </c:pt>
                <c:pt idx="27">
                  <c:v>42.310559649865873</c:v>
                </c:pt>
                <c:pt idx="28">
                  <c:v>40.379553247170705</c:v>
                </c:pt>
                <c:pt idx="29">
                  <c:v>37.721826769595239</c:v>
                </c:pt>
                <c:pt idx="30">
                  <c:v>32.815423306919811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v>Oxidised N</c:v>
                </c15:tx>
              </c15:filteredSeriesTitle>
            </c:ext>
            <c:ext xmlns:c16="http://schemas.microsoft.com/office/drawing/2014/chart" uri="{C3380CC4-5D6E-409C-BE32-E72D297353CC}">
              <c16:uniqueId val="{00000000-D875-4363-BCAA-4E1433880140}"/>
            </c:ext>
          </c:extLst>
        </c:ser>
        <c:ser>
          <c:idx val="1"/>
          <c:order val="1"/>
          <c:spPr>
            <a:ln w="38100" cap="rnd">
              <a:solidFill>
                <a:srgbClr val="FF000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bg1">
                  <a:lumMod val="75000"/>
                </a:schemeClr>
              </a:solidFill>
              <a:ln w="9525">
                <a:solidFill>
                  <a:schemeClr val="tx1"/>
                </a:solidFill>
              </a:ln>
              <a:effectLst/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'UNITED KINGDOM'!$D$29:$AK$29</c15:sqref>
                  </c15:fullRef>
                </c:ext>
              </c:extLst>
              <c:f>'UNITED KINGDOM'!$D$29:$AH$29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'UNITED KINGDOM'!$D$31:$AK$31</c15:sqref>
                  </c15:fullRef>
                </c:ext>
              </c:extLst>
              <c:f>'UNITED KINGDOM'!$D$31:$AH$31</c:f>
              <c:numCache>
                <c:formatCode>General</c:formatCode>
                <c:ptCount val="31"/>
                <c:pt idx="0">
                  <c:v>105.89020219674345</c:v>
                </c:pt>
                <c:pt idx="1">
                  <c:v>105.48702898302618</c:v>
                </c:pt>
                <c:pt idx="2">
                  <c:v>101.14872611531155</c:v>
                </c:pt>
                <c:pt idx="3">
                  <c:v>99.363718427441498</c:v>
                </c:pt>
                <c:pt idx="4">
                  <c:v>101.14102020925988</c:v>
                </c:pt>
                <c:pt idx="5">
                  <c:v>98.650676164527198</c:v>
                </c:pt>
                <c:pt idx="6">
                  <c:v>101.71486338575154</c:v>
                </c:pt>
                <c:pt idx="7">
                  <c:v>103.57401485230606</c:v>
                </c:pt>
                <c:pt idx="8">
                  <c:v>104.06295537538607</c:v>
                </c:pt>
                <c:pt idx="9">
                  <c:v>101.92742476325631</c:v>
                </c:pt>
                <c:pt idx="10">
                  <c:v>99.969154183525276</c:v>
                </c:pt>
                <c:pt idx="11">
                  <c:v>97.893944716907654</c:v>
                </c:pt>
                <c:pt idx="12">
                  <c:v>97.282423899331562</c:v>
                </c:pt>
                <c:pt idx="13">
                  <c:v>95.290082209287078</c:v>
                </c:pt>
                <c:pt idx="14">
                  <c:v>96.681048615042229</c:v>
                </c:pt>
                <c:pt idx="15">
                  <c:v>94.410097882523729</c:v>
                </c:pt>
                <c:pt idx="16">
                  <c:v>92.663508777932748</c:v>
                </c:pt>
                <c:pt idx="17">
                  <c:v>90.174286299598251</c:v>
                </c:pt>
                <c:pt idx="18">
                  <c:v>86.281529109813263</c:v>
                </c:pt>
                <c:pt idx="19">
                  <c:v>86.417212071671571</c:v>
                </c:pt>
                <c:pt idx="20">
                  <c:v>87.093129618933474</c:v>
                </c:pt>
                <c:pt idx="21">
                  <c:v>86.517382852303669</c:v>
                </c:pt>
                <c:pt idx="22">
                  <c:v>85.546752564862231</c:v>
                </c:pt>
                <c:pt idx="23">
                  <c:v>84.69426720588973</c:v>
                </c:pt>
                <c:pt idx="24">
                  <c:v>87.619120368044904</c:v>
                </c:pt>
                <c:pt idx="25">
                  <c:v>88.130801034359109</c:v>
                </c:pt>
                <c:pt idx="26">
                  <c:v>89.519686421931581</c:v>
                </c:pt>
                <c:pt idx="27">
                  <c:v>90.789265238349628</c:v>
                </c:pt>
                <c:pt idx="28">
                  <c:v>90.329510908159278</c:v>
                </c:pt>
                <c:pt idx="29">
                  <c:v>89.233654151967485</c:v>
                </c:pt>
                <c:pt idx="30">
                  <c:v>86.785712628662665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v>Reduced N</c:v>
                </c15:tx>
              </c15:filteredSeriesTitle>
            </c:ext>
            <c:ext xmlns:c16="http://schemas.microsoft.com/office/drawing/2014/chart" uri="{C3380CC4-5D6E-409C-BE32-E72D297353CC}">
              <c16:uniqueId val="{00000001-D875-4363-BCAA-4E1433880140}"/>
            </c:ext>
          </c:extLst>
        </c:ser>
        <c:ser>
          <c:idx val="2"/>
          <c:order val="2"/>
          <c:spPr>
            <a:ln w="381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'UNITED KINGDOM'!$D$29:$AK$29</c15:sqref>
                  </c15:fullRef>
                </c:ext>
              </c:extLst>
              <c:f>'UNITED KINGDOM'!$D$29:$AH$29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'UNITED KINGDOM'!$D$32:$AK$32</c15:sqref>
                  </c15:fullRef>
                </c:ext>
              </c:extLst>
              <c:f>'UNITED KINGDOM'!$D$32:$AH$32</c:f>
              <c:numCache>
                <c:formatCode>General</c:formatCode>
                <c:ptCount val="31"/>
                <c:pt idx="0">
                  <c:v>134.96504684462286</c:v>
                </c:pt>
                <c:pt idx="1">
                  <c:v>132.0716347703291</c:v>
                </c:pt>
                <c:pt idx="2">
                  <c:v>129.3034243064609</c:v>
                </c:pt>
                <c:pt idx="3">
                  <c:v>124.03446737811923</c:v>
                </c:pt>
                <c:pt idx="4">
                  <c:v>122.63743720008993</c:v>
                </c:pt>
                <c:pt idx="5">
                  <c:v>117.40553800153722</c:v>
                </c:pt>
                <c:pt idx="6">
                  <c:v>115.38921483582796</c:v>
                </c:pt>
                <c:pt idx="7">
                  <c:v>109.91927447021405</c:v>
                </c:pt>
                <c:pt idx="8">
                  <c:v>107.28724320373226</c:v>
                </c:pt>
                <c:pt idx="9">
                  <c:v>102.68157867726249</c:v>
                </c:pt>
                <c:pt idx="10">
                  <c:v>99.15966288998348</c:v>
                </c:pt>
                <c:pt idx="11">
                  <c:v>96.651428157363711</c:v>
                </c:pt>
                <c:pt idx="12">
                  <c:v>93.080108184428809</c:v>
                </c:pt>
                <c:pt idx="13">
                  <c:v>91.220704417015142</c:v>
                </c:pt>
                <c:pt idx="14">
                  <c:v>89.470556960223121</c:v>
                </c:pt>
                <c:pt idx="15">
                  <c:v>88.033919688119298</c:v>
                </c:pt>
                <c:pt idx="16">
                  <c:v>85.209388116547458</c:v>
                </c:pt>
                <c:pt idx="17">
                  <c:v>81.856179590692207</c:v>
                </c:pt>
                <c:pt idx="18">
                  <c:v>74.836521310263691</c:v>
                </c:pt>
                <c:pt idx="19">
                  <c:v>68.302520900793567</c:v>
                </c:pt>
                <c:pt idx="20">
                  <c:v>67.547688854487859</c:v>
                </c:pt>
                <c:pt idx="21">
                  <c:v>64.244930587289304</c:v>
                </c:pt>
                <c:pt idx="22">
                  <c:v>64.653998059562696</c:v>
                </c:pt>
                <c:pt idx="23">
                  <c:v>62.114382545749997</c:v>
                </c:pt>
                <c:pt idx="24">
                  <c:v>60.303012075988178</c:v>
                </c:pt>
                <c:pt idx="25">
                  <c:v>59.18604199707503</c:v>
                </c:pt>
                <c:pt idx="26">
                  <c:v>56.497231568500801</c:v>
                </c:pt>
                <c:pt idx="27">
                  <c:v>55.670308661381583</c:v>
                </c:pt>
                <c:pt idx="28">
                  <c:v>54.144749520174479</c:v>
                </c:pt>
                <c:pt idx="29">
                  <c:v>51.917442692073493</c:v>
                </c:pt>
                <c:pt idx="30">
                  <c:v>47.688541527895026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v>Total N</c:v>
                </c15:tx>
              </c15:filteredSeriesTitle>
            </c:ext>
            <c:ext xmlns:c16="http://schemas.microsoft.com/office/drawing/2014/chart" uri="{C3380CC4-5D6E-409C-BE32-E72D297353CC}">
              <c16:uniqueId val="{00000002-D875-4363-BCAA-4E14338801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774272"/>
        <c:axId val="102680256"/>
      </c:lineChart>
      <c:catAx>
        <c:axId val="102774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2700000" spcFirstLastPara="1" vertOverflow="ellipsis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0268025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02680256"/>
        <c:scaling>
          <c:orientation val="minMax"/>
          <c:max val="16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minorGridlines>
          <c:spPr>
            <a:ln w="9525" cap="flat" cmpd="sng" algn="ctr">
              <a:noFill/>
              <a:prstDash val="dash"/>
              <a:round/>
            </a:ln>
            <a:effectLst/>
          </c:spPr>
        </c:minorGridlines>
        <c:numFmt formatCode="0" sourceLinked="0"/>
        <c:majorTickMark val="none"/>
        <c:minorTickMark val="none"/>
        <c:tickLblPos val="nextTo"/>
        <c:spPr>
          <a:noFill/>
          <a:ln>
            <a:solidFill>
              <a:schemeClr val="tx1">
                <a:alpha val="96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02774272"/>
        <c:crosses val="autoZero"/>
        <c:crossBetween val="midCat"/>
      </c:valAx>
      <c:spPr>
        <a:solidFill>
          <a:schemeClr val="bg1">
            <a:lumMod val="95000"/>
          </a:schemeClr>
        </a:solidFill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5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b-NO"/>
              <a:t>UNITED KINGDOM</a:t>
            </a:r>
            <a:endParaRPr lang="en-US"/>
          </a:p>
        </c:rich>
      </c:tx>
      <c:layout>
        <c:manualLayout>
          <c:xMode val="edge"/>
          <c:yMode val="edge"/>
          <c:x val="0.37815966754155733"/>
          <c:y val="1.7118402282453638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>
        <c:manualLayout>
          <c:layoutTarget val="inner"/>
          <c:xMode val="edge"/>
          <c:yMode val="edge"/>
          <c:x val="8.9272199627622506E-2"/>
          <c:y val="0.17118392614716263"/>
          <c:w val="0.87753018372703417"/>
          <c:h val="0.64120727419771517"/>
        </c:manualLayout>
      </c:layout>
      <c:lineChart>
        <c:grouping val="standard"/>
        <c:varyColors val="0"/>
        <c:ser>
          <c:idx val="0"/>
          <c:order val="0"/>
          <c:tx>
            <c:v>Oxidized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9525" cap="rnd">
                <a:solidFill>
                  <a:schemeClr val="accent1"/>
                </a:solidFill>
              </a:ln>
              <a:effectLst/>
            </c:spPr>
            <c:trendlineType val="linear"/>
            <c:dispRSqr val="0"/>
            <c:dispEq val="0"/>
          </c:trendline>
          <c:trendline>
            <c:spPr>
              <a:ln w="9525" cap="rnd">
                <a:solidFill>
                  <a:schemeClr val="accent1"/>
                </a:solidFill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nb-NO"/>
                </a:p>
              </c:txPr>
            </c:trendlineLbl>
          </c:trendline>
          <c:cat>
            <c:numRef>
              <c:extLst>
                <c:ext xmlns:c15="http://schemas.microsoft.com/office/drawing/2012/chart" uri="{02D57815-91ED-43cb-92C2-25804820EDAC}">
                  <c15:fullRef>
                    <c15:sqref>'UNITED KINGDOM'!$D$3:$AK$3</c15:sqref>
                  </c15:fullRef>
                </c:ext>
              </c:extLst>
              <c:f>'UNITED KINGDOM'!$D$3:$AH$3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'UNITED KINGDOM'!$D$7:$AK$7</c15:sqref>
                  </c15:fullRef>
                </c:ext>
              </c:extLst>
              <c:f>'UNITED KINGDOM'!$D$7:$AH$7</c:f>
              <c:numCache>
                <c:formatCode>General</c:formatCode>
                <c:ptCount val="31"/>
                <c:pt idx="0">
                  <c:v>943.39790756521757</c:v>
                </c:pt>
                <c:pt idx="1">
                  <c:v>918.58484473913052</c:v>
                </c:pt>
                <c:pt idx="2">
                  <c:v>904.55958386956513</c:v>
                </c:pt>
                <c:pt idx="3">
                  <c:v>861.95710604347823</c:v>
                </c:pt>
                <c:pt idx="4">
                  <c:v>845.13014599999997</c:v>
                </c:pt>
                <c:pt idx="5">
                  <c:v>804.59163613043472</c:v>
                </c:pt>
                <c:pt idx="6">
                  <c:v>779.07898447826096</c:v>
                </c:pt>
                <c:pt idx="7">
                  <c:v>725.72797804347817</c:v>
                </c:pt>
                <c:pt idx="8">
                  <c:v>701.05343517391304</c:v>
                </c:pt>
                <c:pt idx="9">
                  <c:v>665.22777695652178</c:v>
                </c:pt>
                <c:pt idx="10">
                  <c:v>638.63152347826087</c:v>
                </c:pt>
                <c:pt idx="11">
                  <c:v>621.36284213043473</c:v>
                </c:pt>
                <c:pt idx="12">
                  <c:v>591.01613321739126</c:v>
                </c:pt>
                <c:pt idx="13">
                  <c:v>579.33017252173909</c:v>
                </c:pt>
                <c:pt idx="14">
                  <c:v>560.30353734782602</c:v>
                </c:pt>
                <c:pt idx="15">
                  <c:v>553.07260613043479</c:v>
                </c:pt>
                <c:pt idx="16">
                  <c:v>532.17549821739124</c:v>
                </c:pt>
                <c:pt idx="17">
                  <c:v>508.38870630434792</c:v>
                </c:pt>
                <c:pt idx="18">
                  <c:v>455.35332773913046</c:v>
                </c:pt>
                <c:pt idx="19">
                  <c:v>396.74856717391305</c:v>
                </c:pt>
                <c:pt idx="20">
                  <c:v>388.35567065217396</c:v>
                </c:pt>
                <c:pt idx="21">
                  <c:v>360.31611882608701</c:v>
                </c:pt>
                <c:pt idx="22">
                  <c:v>366.34973504347823</c:v>
                </c:pt>
                <c:pt idx="23">
                  <c:v>345.79614756521738</c:v>
                </c:pt>
                <c:pt idx="24">
                  <c:v>322.45373452173908</c:v>
                </c:pt>
                <c:pt idx="25">
                  <c:v>311.23487043478264</c:v>
                </c:pt>
                <c:pt idx="26">
                  <c:v>283.84219795217393</c:v>
                </c:pt>
                <c:pt idx="27">
                  <c:v>273.34736224782608</c:v>
                </c:pt>
                <c:pt idx="28">
                  <c:v>260.87209576521741</c:v>
                </c:pt>
                <c:pt idx="29">
                  <c:v>243.7018543826087</c:v>
                </c:pt>
                <c:pt idx="30">
                  <c:v>212.0040357826087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71B-4210-812E-8D5CA00C5D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1961216"/>
        <c:axId val="100416256"/>
      </c:lineChart>
      <c:catAx>
        <c:axId val="101961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  <a:headEnd type="none" w="sm" len="sm"/>
            <a:tailEnd type="none" w="sm" len="sm"/>
          </a:ln>
          <a:effectLst/>
        </c:spPr>
        <c:txPr>
          <a:bodyPr rot="2700000" spcFirstLastPara="1" vertOverflow="ellipsis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00416256"/>
        <c:crosses val="autoZero"/>
        <c:auto val="0"/>
        <c:lblAlgn val="ctr"/>
        <c:lblOffset val="100"/>
        <c:noMultiLvlLbl val="0"/>
      </c:catAx>
      <c:valAx>
        <c:axId val="100416256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0">
                    <a:schemeClr val="tx1">
                      <a:lumMod val="5000"/>
                      <a:lumOff val="95000"/>
                    </a:schemeClr>
                  </a:gs>
                  <a:gs pos="100000">
                    <a:schemeClr val="tx1">
                      <a:lumMod val="15000"/>
                      <a:lumOff val="8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019612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sz="1800" b="1" baseline="0"/>
              <a:t>DENMARK</a:t>
            </a:r>
          </a:p>
        </c:rich>
      </c:tx>
      <c:layout>
        <c:manualLayout>
          <c:xMode val="edge"/>
          <c:yMode val="edge"/>
          <c:x val="0.41922251922000864"/>
          <c:y val="4.2466992006227361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>
        <c:manualLayout>
          <c:layoutTarget val="inner"/>
          <c:xMode val="edge"/>
          <c:yMode val="edge"/>
          <c:x val="9.1914214670534608E-2"/>
          <c:y val="0.18218804492629614"/>
          <c:w val="0.87753018372703417"/>
          <c:h val="0.64120727419771517"/>
        </c:manualLayout>
      </c:layout>
      <c:lineChart>
        <c:grouping val="standard"/>
        <c:varyColors val="0"/>
        <c:ser>
          <c:idx val="0"/>
          <c:order val="0"/>
          <c:spPr>
            <a:ln w="38100" cap="rnd">
              <a:solidFill>
                <a:schemeClr val="accent1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bg1">
                  <a:lumMod val="75000"/>
                </a:schemeClr>
              </a:solidFill>
              <a:ln w="9525">
                <a:solidFill>
                  <a:schemeClr val="tx1"/>
                </a:solidFill>
              </a:ln>
              <a:effectLst/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DENMARK!$D$29:$AK$29</c15:sqref>
                  </c15:fullRef>
                </c:ext>
              </c:extLst>
              <c:f>DENMARK!$D$29:$AH$29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DENMARK!$D$30:$AK$30</c15:sqref>
                  </c15:fullRef>
                </c:ext>
              </c:extLst>
              <c:f>DENMARK!$D$30:$AH$30</c:f>
              <c:numCache>
                <c:formatCode>General</c:formatCode>
                <c:ptCount val="31"/>
                <c:pt idx="0">
                  <c:v>126.94858131582767</c:v>
                </c:pt>
                <c:pt idx="1">
                  <c:v>148.18212000251896</c:v>
                </c:pt>
                <c:pt idx="2">
                  <c:v>129.51345797566944</c:v>
                </c:pt>
                <c:pt idx="3">
                  <c:v>129.07405971706802</c:v>
                </c:pt>
                <c:pt idx="4">
                  <c:v>129.98190011236289</c:v>
                </c:pt>
                <c:pt idx="5">
                  <c:v>121.94535612627367</c:v>
                </c:pt>
                <c:pt idx="6">
                  <c:v>136.33195830134827</c:v>
                </c:pt>
                <c:pt idx="7">
                  <c:v>116.35997329071014</c:v>
                </c:pt>
                <c:pt idx="8">
                  <c:v>107.84533920675428</c:v>
                </c:pt>
                <c:pt idx="9">
                  <c:v>99.918781568330644</c:v>
                </c:pt>
                <c:pt idx="10">
                  <c:v>94.449215195055075</c:v>
                </c:pt>
                <c:pt idx="11">
                  <c:v>93.226420661485591</c:v>
                </c:pt>
                <c:pt idx="12">
                  <c:v>92.114224435536698</c:v>
                </c:pt>
                <c:pt idx="13">
                  <c:v>96.086045642127587</c:v>
                </c:pt>
                <c:pt idx="14">
                  <c:v>89.486404286486348</c:v>
                </c:pt>
                <c:pt idx="15">
                  <c:v>86.003355440456275</c:v>
                </c:pt>
                <c:pt idx="16">
                  <c:v>85.899147993803552</c:v>
                </c:pt>
                <c:pt idx="17">
                  <c:v>80.046797915956716</c:v>
                </c:pt>
                <c:pt idx="18">
                  <c:v>73.215049227003973</c:v>
                </c:pt>
                <c:pt idx="19">
                  <c:v>65.16452819333432</c:v>
                </c:pt>
                <c:pt idx="20">
                  <c:v>63.130158419212385</c:v>
                </c:pt>
                <c:pt idx="21">
                  <c:v>59.19673926821325</c:v>
                </c:pt>
                <c:pt idx="22">
                  <c:v>54.664776463469387</c:v>
                </c:pt>
                <c:pt idx="23">
                  <c:v>52.527735352232334</c:v>
                </c:pt>
                <c:pt idx="24">
                  <c:v>48.580709897507205</c:v>
                </c:pt>
                <c:pt idx="25">
                  <c:v>47.941200904339503</c:v>
                </c:pt>
                <c:pt idx="26">
                  <c:v>47.944415198502924</c:v>
                </c:pt>
                <c:pt idx="27">
                  <c:v>46.888593206721794</c:v>
                </c:pt>
                <c:pt idx="28">
                  <c:v>44.414137119155413</c:v>
                </c:pt>
                <c:pt idx="29">
                  <c:v>41.293857302216097</c:v>
                </c:pt>
                <c:pt idx="30">
                  <c:v>37.993925435381556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v>Oxidised N</c:v>
                </c15:tx>
              </c15:filteredSeriesTitle>
            </c:ext>
            <c:ext xmlns:c16="http://schemas.microsoft.com/office/drawing/2014/chart" uri="{C3380CC4-5D6E-409C-BE32-E72D297353CC}">
              <c16:uniqueId val="{00000000-525C-4735-BCA1-6DD3CAFCD6B1}"/>
            </c:ext>
          </c:extLst>
        </c:ser>
        <c:ser>
          <c:idx val="1"/>
          <c:order val="1"/>
          <c:spPr>
            <a:ln w="38100" cap="rnd">
              <a:solidFill>
                <a:srgbClr val="FF000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bg1">
                  <a:lumMod val="75000"/>
                </a:schemeClr>
              </a:solidFill>
              <a:ln w="9525">
                <a:solidFill>
                  <a:schemeClr val="tx1"/>
                </a:solidFill>
              </a:ln>
              <a:effectLst/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DENMARK!$D$29:$AK$29</c15:sqref>
                  </c15:fullRef>
                </c:ext>
              </c:extLst>
              <c:f>DENMARK!$D$29:$AH$29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DENMARK!$D$31:$AK$31</c15:sqref>
                  </c15:fullRef>
                </c:ext>
              </c:extLst>
              <c:f>DENMARK!$D$31:$AH$31</c:f>
              <c:numCache>
                <c:formatCode>General</c:formatCode>
                <c:ptCount val="31"/>
                <c:pt idx="0">
                  <c:v>135.63442283259508</c:v>
                </c:pt>
                <c:pt idx="1">
                  <c:v>130.6444483923423</c:v>
                </c:pt>
                <c:pt idx="2">
                  <c:v>127.13142512976383</c:v>
                </c:pt>
                <c:pt idx="3">
                  <c:v>124.02847575994666</c:v>
                </c:pt>
                <c:pt idx="4">
                  <c:v>119.65662179736405</c:v>
                </c:pt>
                <c:pt idx="5">
                  <c:v>112.66581672106786</c:v>
                </c:pt>
                <c:pt idx="6">
                  <c:v>108.18797577348467</c:v>
                </c:pt>
                <c:pt idx="7">
                  <c:v>107.26292621031536</c:v>
                </c:pt>
                <c:pt idx="8">
                  <c:v>107.37434556766111</c:v>
                </c:pt>
                <c:pt idx="9">
                  <c:v>102.11848553436849</c:v>
                </c:pt>
                <c:pt idx="10">
                  <c:v>99.651534293452642</c:v>
                </c:pt>
                <c:pt idx="11">
                  <c:v>96.632840115409607</c:v>
                </c:pt>
                <c:pt idx="12">
                  <c:v>94.161091509239824</c:v>
                </c:pt>
                <c:pt idx="13">
                  <c:v>92.798776769552902</c:v>
                </c:pt>
                <c:pt idx="14">
                  <c:v>92.183008691207988</c:v>
                </c:pt>
                <c:pt idx="15">
                  <c:v>88.845922719804392</c:v>
                </c:pt>
                <c:pt idx="16">
                  <c:v>85.577322048645797</c:v>
                </c:pt>
                <c:pt idx="17">
                  <c:v>84.690876685227323</c:v>
                </c:pt>
                <c:pt idx="18">
                  <c:v>83.87222950005129</c:v>
                </c:pt>
                <c:pt idx="19">
                  <c:v>79.918651505165258</c:v>
                </c:pt>
                <c:pt idx="20">
                  <c:v>80.833515036609711</c:v>
                </c:pt>
                <c:pt idx="21">
                  <c:v>77.490379175798907</c:v>
                </c:pt>
                <c:pt idx="22">
                  <c:v>75.927426769633954</c:v>
                </c:pt>
                <c:pt idx="23">
                  <c:v>73.552218411249925</c:v>
                </c:pt>
                <c:pt idx="24">
                  <c:v>73.650951459444826</c:v>
                </c:pt>
                <c:pt idx="25">
                  <c:v>74.998038690494326</c:v>
                </c:pt>
                <c:pt idx="26">
                  <c:v>75.368104515882706</c:v>
                </c:pt>
                <c:pt idx="27">
                  <c:v>77.438504718787925</c:v>
                </c:pt>
                <c:pt idx="28">
                  <c:v>76.401002302657261</c:v>
                </c:pt>
                <c:pt idx="29">
                  <c:v>72.122704272436991</c:v>
                </c:pt>
                <c:pt idx="30">
                  <c:v>73.199417154933698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v>Reduced N</c:v>
                </c15:tx>
              </c15:filteredSeriesTitle>
            </c:ext>
            <c:ext xmlns:c16="http://schemas.microsoft.com/office/drawing/2014/chart" uri="{C3380CC4-5D6E-409C-BE32-E72D297353CC}">
              <c16:uniqueId val="{00000001-525C-4735-BCA1-6DD3CAFCD6B1}"/>
            </c:ext>
          </c:extLst>
        </c:ser>
        <c:ser>
          <c:idx val="2"/>
          <c:order val="2"/>
          <c:spPr>
            <a:ln w="38100" cap="rnd" cmpd="sng">
              <a:solidFill>
                <a:schemeClr val="tx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DENMARK!$D$29:$AK$29</c15:sqref>
                  </c15:fullRef>
                </c:ext>
              </c:extLst>
              <c:f>DENMARK!$D$29:$AH$29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DENMARK!$D$32:$AK$32</c15:sqref>
                  </c15:fullRef>
                </c:ext>
              </c:extLst>
              <c:f>DENMARK!$D$32:$AH$32</c:f>
              <c:numCache>
                <c:formatCode>General</c:formatCode>
                <c:ptCount val="31"/>
                <c:pt idx="0">
                  <c:v>131.69171558741741</c:v>
                </c:pt>
                <c:pt idx="1">
                  <c:v>138.60520899193526</c:v>
                </c:pt>
                <c:pt idx="2">
                  <c:v>128.21268572399333</c:v>
                </c:pt>
                <c:pt idx="3">
                  <c:v>126.31878469380094</c:v>
                </c:pt>
                <c:pt idx="4">
                  <c:v>124.34350786849893</c:v>
                </c:pt>
                <c:pt idx="5">
                  <c:v>116.87801736670352</c:v>
                </c:pt>
                <c:pt idx="6">
                  <c:v>120.96318973594934</c:v>
                </c:pt>
                <c:pt idx="7">
                  <c:v>111.3922893082209</c:v>
                </c:pt>
                <c:pt idx="8">
                  <c:v>107.58814063054598</c:v>
                </c:pt>
                <c:pt idx="9">
                  <c:v>101.11998829637477</c:v>
                </c:pt>
                <c:pt idx="10">
                  <c:v>97.290079601770444</c:v>
                </c:pt>
                <c:pt idx="11">
                  <c:v>95.086586406408145</c:v>
                </c:pt>
                <c:pt idx="12">
                  <c:v>93.231970522421676</c:v>
                </c:pt>
                <c:pt idx="13">
                  <c:v>94.290945234258075</c:v>
                </c:pt>
                <c:pt idx="14">
                  <c:v>90.958956686189254</c:v>
                </c:pt>
                <c:pt idx="15">
                  <c:v>87.555614741520927</c:v>
                </c:pt>
                <c:pt idx="16">
                  <c:v>85.723406395592519</c:v>
                </c:pt>
                <c:pt idx="17">
                  <c:v>82.582820375952934</c:v>
                </c:pt>
                <c:pt idx="18">
                  <c:v>79.034685343322749</c:v>
                </c:pt>
                <c:pt idx="19">
                  <c:v>73.22140878371961</c:v>
                </c:pt>
                <c:pt idx="20">
                  <c:v>72.797546125061587</c:v>
                </c:pt>
                <c:pt idx="21">
                  <c:v>69.186466830049255</c:v>
                </c:pt>
                <c:pt idx="22">
                  <c:v>66.27581094726807</c:v>
                </c:pt>
                <c:pt idx="23">
                  <c:v>64.008712290065873</c:v>
                </c:pt>
                <c:pt idx="24">
                  <c:v>62.270980635225463</c:v>
                </c:pt>
                <c:pt idx="25">
                  <c:v>62.716305232068066</c:v>
                </c:pt>
                <c:pt idx="26">
                  <c:v>62.919848540637204</c:v>
                </c:pt>
                <c:pt idx="27">
                  <c:v>63.57118314428746</c:v>
                </c:pt>
                <c:pt idx="28">
                  <c:v>61.881413743959882</c:v>
                </c:pt>
                <c:pt idx="29">
                  <c:v>58.128767349305001</c:v>
                </c:pt>
                <c:pt idx="30">
                  <c:v>57.218818498514715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v>Total N</c:v>
                </c15:tx>
              </c15:filteredSeriesTitle>
            </c:ext>
            <c:ext xmlns:c16="http://schemas.microsoft.com/office/drawing/2014/chart" uri="{C3380CC4-5D6E-409C-BE32-E72D297353CC}">
              <c16:uniqueId val="{00000002-525C-4735-BCA1-6DD3CAFCD6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774272"/>
        <c:axId val="102680256"/>
      </c:lineChart>
      <c:catAx>
        <c:axId val="102774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2700000" spcFirstLastPara="1" vertOverflow="ellipsis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0268025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02680256"/>
        <c:scaling>
          <c:orientation val="minMax"/>
          <c:max val="16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minorGridlines>
          <c:spPr>
            <a:ln w="9525" cap="flat" cmpd="sng" algn="ctr">
              <a:noFill/>
              <a:prstDash val="dash"/>
              <a:round/>
            </a:ln>
            <a:effectLst/>
          </c:spPr>
        </c:minorGridlines>
        <c:numFmt formatCode="0" sourceLinked="0"/>
        <c:majorTickMark val="none"/>
        <c:minorTickMark val="none"/>
        <c:tickLblPos val="nextTo"/>
        <c:spPr>
          <a:noFill/>
          <a:ln>
            <a:solidFill>
              <a:schemeClr val="tx1">
                <a:alpha val="96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02774272"/>
        <c:crosses val="autoZero"/>
        <c:crossBetween val="midCat"/>
      </c:valAx>
      <c:spPr>
        <a:solidFill>
          <a:schemeClr val="bg1">
            <a:lumMod val="95000"/>
          </a:schemeClr>
        </a:solidFill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5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b-NO"/>
              <a:t>UNITED KINGDOM</a:t>
            </a:r>
            <a:endParaRPr lang="en-US"/>
          </a:p>
        </c:rich>
      </c:tx>
      <c:layout>
        <c:manualLayout>
          <c:xMode val="edge"/>
          <c:yMode val="edge"/>
          <c:x val="0.37815966754155733"/>
          <c:y val="1.7118402282453638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>
        <c:manualLayout>
          <c:layoutTarget val="inner"/>
          <c:xMode val="edge"/>
          <c:yMode val="edge"/>
          <c:x val="8.9272199627622506E-2"/>
          <c:y val="0.17118392614716263"/>
          <c:w val="0.87753018372703417"/>
          <c:h val="0.64120727419771517"/>
        </c:manualLayout>
      </c:layout>
      <c:lineChart>
        <c:grouping val="standard"/>
        <c:varyColors val="0"/>
        <c:ser>
          <c:idx val="1"/>
          <c:order val="0"/>
          <c:tx>
            <c:v>Reduced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trendline>
            <c:spPr>
              <a:ln w="9525" cap="rnd">
                <a:solidFill>
                  <a:schemeClr val="accent2"/>
                </a:solidFill>
              </a:ln>
              <a:effectLst/>
            </c:spPr>
            <c:trendlineType val="linear"/>
            <c:dispRSqr val="0"/>
            <c:dispEq val="0"/>
          </c:trendline>
          <c:trendline>
            <c:spPr>
              <a:ln w="9525" cap="rnd">
                <a:solidFill>
                  <a:schemeClr val="accent2"/>
                </a:solidFill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nb-NO"/>
                </a:p>
              </c:txPr>
            </c:trendlineLbl>
          </c:trendline>
          <c:cat>
            <c:numRef>
              <c:extLst>
                <c:ext xmlns:c15="http://schemas.microsoft.com/office/drawing/2012/chart" uri="{02D57815-91ED-43cb-92C2-25804820EDAC}">
                  <c15:fullRef>
                    <c15:sqref>'UNITED KINGDOM'!$D$3:$AK$3</c15:sqref>
                  </c15:fullRef>
                </c:ext>
              </c:extLst>
              <c:f>'UNITED KINGDOM'!$D$3:$AH$3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'UNITED KINGDOM'!$D$8:$AK$8</c15:sqref>
                  </c15:fullRef>
                </c:ext>
              </c:extLst>
              <c:f>'UNITED KINGDOM'!$D$8:$AH$8</c:f>
              <c:numCache>
                <c:formatCode>General</c:formatCode>
                <c:ptCount val="31"/>
                <c:pt idx="0">
                  <c:v>260.2427204588235</c:v>
                </c:pt>
                <c:pt idx="1">
                  <c:v>259.25185547058823</c:v>
                </c:pt>
                <c:pt idx="2">
                  <c:v>248.58975721176466</c:v>
                </c:pt>
                <c:pt idx="3">
                  <c:v>244.20280500000001</c:v>
                </c:pt>
                <c:pt idx="4">
                  <c:v>248.57081867058824</c:v>
                </c:pt>
                <c:pt idx="5">
                  <c:v>242.45038547058823</c:v>
                </c:pt>
                <c:pt idx="6">
                  <c:v>249.98113337647064</c:v>
                </c:pt>
                <c:pt idx="7">
                  <c:v>254.55030621176471</c:v>
                </c:pt>
                <c:pt idx="8">
                  <c:v>255.75195857647057</c:v>
                </c:pt>
                <c:pt idx="9">
                  <c:v>250.50353818823527</c:v>
                </c:pt>
                <c:pt idx="10">
                  <c:v>245.69076370588235</c:v>
                </c:pt>
                <c:pt idx="11">
                  <c:v>240.59059252941174</c:v>
                </c:pt>
                <c:pt idx="12">
                  <c:v>239.08767877647057</c:v>
                </c:pt>
                <c:pt idx="13">
                  <c:v>234.19116889411762</c:v>
                </c:pt>
                <c:pt idx="14">
                  <c:v>237.60969935294119</c:v>
                </c:pt>
                <c:pt idx="15">
                  <c:v>232.02846157647059</c:v>
                </c:pt>
                <c:pt idx="16">
                  <c:v>227.73592940000003</c:v>
                </c:pt>
                <c:pt idx="17">
                  <c:v>221.61825263529414</c:v>
                </c:pt>
                <c:pt idx="18">
                  <c:v>212.05115671764702</c:v>
                </c:pt>
                <c:pt idx="19">
                  <c:v>212.38462008235297</c:v>
                </c:pt>
                <c:pt idx="20">
                  <c:v>214.04579947058824</c:v>
                </c:pt>
                <c:pt idx="21">
                  <c:v>212.63080637647062</c:v>
                </c:pt>
                <c:pt idx="22">
                  <c:v>210.2453215882353</c:v>
                </c:pt>
                <c:pt idx="23">
                  <c:v>208.15019754117645</c:v>
                </c:pt>
                <c:pt idx="24">
                  <c:v>215.33850890588232</c:v>
                </c:pt>
                <c:pt idx="25">
                  <c:v>216.59604894117646</c:v>
                </c:pt>
                <c:pt idx="26">
                  <c:v>220.00946495294116</c:v>
                </c:pt>
                <c:pt idx="27">
                  <c:v>223.12966529411764</c:v>
                </c:pt>
                <c:pt idx="28">
                  <c:v>221.99974283529414</c:v>
                </c:pt>
                <c:pt idx="29">
                  <c:v>219.30649324705885</c:v>
                </c:pt>
                <c:pt idx="30">
                  <c:v>213.29027127058825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493-45EE-AED1-AF87410598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1961216"/>
        <c:axId val="100416256"/>
      </c:lineChart>
      <c:catAx>
        <c:axId val="101961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  <a:headEnd type="none" w="sm" len="sm"/>
            <a:tailEnd type="none" w="sm" len="sm"/>
          </a:ln>
          <a:effectLst/>
        </c:spPr>
        <c:txPr>
          <a:bodyPr rot="2700000" spcFirstLastPara="1" vertOverflow="ellipsis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00416256"/>
        <c:crosses val="autoZero"/>
        <c:auto val="0"/>
        <c:lblAlgn val="ctr"/>
        <c:lblOffset val="100"/>
        <c:noMultiLvlLbl val="0"/>
      </c:catAx>
      <c:valAx>
        <c:axId val="100416256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0">
                    <a:schemeClr val="tx1">
                      <a:lumMod val="5000"/>
                      <a:lumOff val="95000"/>
                    </a:schemeClr>
                  </a:gs>
                  <a:gs pos="100000">
                    <a:schemeClr val="tx1">
                      <a:lumMod val="15000"/>
                      <a:lumOff val="8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019612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5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b-NO" baseline="0"/>
              <a:t>NORTH SEA SHIPPING</a:t>
            </a:r>
            <a:endParaRPr lang="en-US"/>
          </a:p>
        </c:rich>
      </c:tx>
      <c:layout>
        <c:manualLayout>
          <c:xMode val="edge"/>
          <c:yMode val="edge"/>
          <c:x val="0.37815966754155733"/>
          <c:y val="1.7118402282453638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>
        <c:manualLayout>
          <c:layoutTarget val="inner"/>
          <c:xMode val="edge"/>
          <c:yMode val="edge"/>
          <c:x val="8.9272199627622506E-2"/>
          <c:y val="0.17118392614716263"/>
          <c:w val="0.87753018372703417"/>
          <c:h val="0.64120727419771517"/>
        </c:manualLayout>
      </c:layout>
      <c:barChart>
        <c:barDir val="col"/>
        <c:grouping val="stacked"/>
        <c:varyColors val="0"/>
        <c:ser>
          <c:idx val="0"/>
          <c:order val="0"/>
          <c:tx>
            <c:v>Oxidized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'NORTH SEA'!$D$3:$AK$3</c15:sqref>
                  </c15:fullRef>
                </c:ext>
              </c:extLst>
              <c:f>'NORTH SEA'!$D$3:$AH$3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'NORTH SEA'!$D$7:$AK$7</c15:sqref>
                  </c15:fullRef>
                </c:ext>
              </c:extLst>
              <c:f>'NORTH SEA'!$D$7:$AH$7</c:f>
              <c:numCache>
                <c:formatCode>General</c:formatCode>
                <c:ptCount val="31"/>
                <c:pt idx="0">
                  <c:v>194.16032786956524</c:v>
                </c:pt>
                <c:pt idx="1">
                  <c:v>202.28430995652178</c:v>
                </c:pt>
                <c:pt idx="2">
                  <c:v>217.52313465217392</c:v>
                </c:pt>
                <c:pt idx="3">
                  <c:v>212.32251082608695</c:v>
                </c:pt>
                <c:pt idx="4">
                  <c:v>217.92080982608695</c:v>
                </c:pt>
                <c:pt idx="5">
                  <c:v>225.3018682173913</c:v>
                </c:pt>
                <c:pt idx="6">
                  <c:v>229.85489891304346</c:v>
                </c:pt>
                <c:pt idx="7">
                  <c:v>235.47219926086959</c:v>
                </c:pt>
                <c:pt idx="8">
                  <c:v>242.20001917391306</c:v>
                </c:pt>
                <c:pt idx="9">
                  <c:v>254.14687900000001</c:v>
                </c:pt>
                <c:pt idx="10">
                  <c:v>266.94193126086958</c:v>
                </c:pt>
                <c:pt idx="11">
                  <c:v>263.14015000000001</c:v>
                </c:pt>
                <c:pt idx="12">
                  <c:v>257.92972313043481</c:v>
                </c:pt>
                <c:pt idx="13">
                  <c:v>252.63787073913045</c:v>
                </c:pt>
                <c:pt idx="14">
                  <c:v>249.4531714347826</c:v>
                </c:pt>
                <c:pt idx="15">
                  <c:v>245.42446113043479</c:v>
                </c:pt>
                <c:pt idx="16">
                  <c:v>241.96166095652171</c:v>
                </c:pt>
                <c:pt idx="17">
                  <c:v>237.0056825652174</c:v>
                </c:pt>
                <c:pt idx="18">
                  <c:v>221.02503226086955</c:v>
                </c:pt>
                <c:pt idx="19">
                  <c:v>211.51557608695649</c:v>
                </c:pt>
                <c:pt idx="20">
                  <c:v>221.53348760869568</c:v>
                </c:pt>
                <c:pt idx="21">
                  <c:v>215.90342047826087</c:v>
                </c:pt>
                <c:pt idx="22">
                  <c:v>213.92612743478259</c:v>
                </c:pt>
                <c:pt idx="23">
                  <c:v>208.26025043478259</c:v>
                </c:pt>
                <c:pt idx="24">
                  <c:v>190.67070339130433</c:v>
                </c:pt>
                <c:pt idx="25">
                  <c:v>196.20290900000001</c:v>
                </c:pt>
                <c:pt idx="26">
                  <c:v>191.74080313043478</c:v>
                </c:pt>
                <c:pt idx="27">
                  <c:v>193.26810269565217</c:v>
                </c:pt>
                <c:pt idx="28">
                  <c:v>195.39820421739131</c:v>
                </c:pt>
                <c:pt idx="29">
                  <c:v>195.24338765217394</c:v>
                </c:pt>
                <c:pt idx="30">
                  <c:v>184.7012449130435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79-4D0F-82C0-A3CEA2AEB0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01961216"/>
        <c:axId val="100416256"/>
      </c:barChart>
      <c:catAx>
        <c:axId val="101961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  <a:headEnd type="none" w="sm" len="sm"/>
            <a:tailEnd type="none" w="sm" len="sm"/>
          </a:ln>
          <a:effectLst/>
        </c:spPr>
        <c:txPr>
          <a:bodyPr rot="2700000" spcFirstLastPara="1" vertOverflow="ellipsis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0041625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00416256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0">
                    <a:schemeClr val="tx1">
                      <a:lumMod val="5000"/>
                      <a:lumOff val="95000"/>
                    </a:schemeClr>
                  </a:gs>
                  <a:gs pos="100000">
                    <a:schemeClr val="tx1">
                      <a:lumMod val="15000"/>
                      <a:lumOff val="8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019612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b-NO" sz="1800" b="1" baseline="0"/>
              <a:t>NORTH SEA SHIPPING</a:t>
            </a:r>
            <a:endParaRPr lang="pl-PL" sz="1800" b="1" baseline="0"/>
          </a:p>
        </c:rich>
      </c:tx>
      <c:layout>
        <c:manualLayout>
          <c:xMode val="edge"/>
          <c:yMode val="edge"/>
          <c:x val="0.41922251922000864"/>
          <c:y val="4.2466992006227361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>
        <c:manualLayout>
          <c:layoutTarget val="inner"/>
          <c:xMode val="edge"/>
          <c:yMode val="edge"/>
          <c:x val="9.1914214670534608E-2"/>
          <c:y val="0.18218804492629614"/>
          <c:w val="0.87753018372703417"/>
          <c:h val="0.64120727419771517"/>
        </c:manualLayout>
      </c:layout>
      <c:lineChart>
        <c:grouping val="standard"/>
        <c:varyColors val="0"/>
        <c:ser>
          <c:idx val="0"/>
          <c:order val="0"/>
          <c:spPr>
            <a:ln w="38100" cap="rnd">
              <a:solidFill>
                <a:schemeClr val="accent1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bg1">
                  <a:lumMod val="75000"/>
                </a:schemeClr>
              </a:solidFill>
              <a:ln w="9525">
                <a:solidFill>
                  <a:schemeClr val="tx1"/>
                </a:solidFill>
              </a:ln>
              <a:effectLst/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'NORTH SEA'!$D$29:$AK$29</c15:sqref>
                  </c15:fullRef>
                </c:ext>
              </c:extLst>
              <c:f>'NORTH SEA'!$D$29:$AH$29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'NORTH SEA'!$D$30:$AK$30</c15:sqref>
                  </c15:fullRef>
                </c:ext>
              </c:extLst>
              <c:f>'NORTH SEA'!$D$30:$AH$30</c:f>
              <c:numCache>
                <c:formatCode>General</c:formatCode>
                <c:ptCount val="31"/>
                <c:pt idx="0">
                  <c:v>76.679618627072216</c:v>
                </c:pt>
                <c:pt idx="1">
                  <c:v>79.888017865970696</c:v>
                </c:pt>
                <c:pt idx="2">
                  <c:v>85.906277511537482</c:v>
                </c:pt>
                <c:pt idx="3">
                  <c:v>83.852398348976976</c:v>
                </c:pt>
                <c:pt idx="4">
                  <c:v>86.063331122888968</c:v>
                </c:pt>
                <c:pt idx="5">
                  <c:v>88.978327964517632</c:v>
                </c:pt>
                <c:pt idx="6">
                  <c:v>90.776453571178635</c:v>
                </c:pt>
                <c:pt idx="7">
                  <c:v>92.994890535677314</c:v>
                </c:pt>
                <c:pt idx="8">
                  <c:v>95.651904307668701</c:v>
                </c:pt>
                <c:pt idx="9">
                  <c:v>100.37007029609269</c:v>
                </c:pt>
                <c:pt idx="10">
                  <c:v>105.42321240005558</c:v>
                </c:pt>
                <c:pt idx="11">
                  <c:v>103.92177726968811</c:v>
                </c:pt>
                <c:pt idx="12">
                  <c:v>101.86402659720825</c:v>
                </c:pt>
                <c:pt idx="13">
                  <c:v>99.774118593609415</c:v>
                </c:pt>
                <c:pt idx="14">
                  <c:v>98.516387260031593</c:v>
                </c:pt>
                <c:pt idx="15">
                  <c:v>96.925331182376667</c:v>
                </c:pt>
                <c:pt idx="16">
                  <c:v>95.557769643771366</c:v>
                </c:pt>
                <c:pt idx="17">
                  <c:v>93.600508151997815</c:v>
                </c:pt>
                <c:pt idx="18">
                  <c:v>87.289279775966222</c:v>
                </c:pt>
                <c:pt idx="19">
                  <c:v>83.533716109755446</c:v>
                </c:pt>
                <c:pt idx="20">
                  <c:v>87.490083733128841</c:v>
                </c:pt>
                <c:pt idx="21">
                  <c:v>85.266604791042525</c:v>
                </c:pt>
                <c:pt idx="22">
                  <c:v>84.485713667961321</c:v>
                </c:pt>
                <c:pt idx="23">
                  <c:v>82.248092356156775</c:v>
                </c:pt>
                <c:pt idx="24">
                  <c:v>75.301463382482297</c:v>
                </c:pt>
                <c:pt idx="25">
                  <c:v>77.486293934098939</c:v>
                </c:pt>
                <c:pt idx="26">
                  <c:v>75.72407721296868</c:v>
                </c:pt>
                <c:pt idx="27">
                  <c:v>76.327252689005377</c:v>
                </c:pt>
                <c:pt idx="28">
                  <c:v>77.168492370232258</c:v>
                </c:pt>
                <c:pt idx="29">
                  <c:v>77.107350759542371</c:v>
                </c:pt>
                <c:pt idx="30">
                  <c:v>72.943948824561446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v>Oxidised N</c:v>
                </c15:tx>
              </c15:filteredSeriesTitle>
            </c:ext>
            <c:ext xmlns:c16="http://schemas.microsoft.com/office/drawing/2014/chart" uri="{C3380CC4-5D6E-409C-BE32-E72D297353CC}">
              <c16:uniqueId val="{00000000-E569-40C9-A432-7DE7C891F519}"/>
            </c:ext>
          </c:extLst>
        </c:ser>
        <c:ser>
          <c:idx val="1"/>
          <c:order val="1"/>
          <c:spPr>
            <a:ln w="22225" cap="rnd">
              <a:solidFill>
                <a:srgbClr val="0070C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bg1">
                  <a:lumMod val="75000"/>
                </a:schemeClr>
              </a:solidFill>
              <a:ln w="9525">
                <a:solidFill>
                  <a:schemeClr val="tx1"/>
                </a:solidFill>
              </a:ln>
              <a:effectLst/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'NORTH SEA'!$D$29:$AK$29</c15:sqref>
                  </c15:fullRef>
                </c:ext>
              </c:extLst>
              <c:f>'NORTH SEA'!$D$29:$AH$29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'NORTH SEA'!$D$31:$AK$31</c15:sqref>
                  </c15:fullRef>
                </c:ext>
              </c:extLst>
              <c:f>'NORTH SEA'!$D$31:$AH$31</c:f>
              <c:numCache>
                <c:formatCode>General</c:formatCode>
                <c:ptCount val="31"/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v>Reduced N</c:v>
                </c15:tx>
              </c15:filteredSeriesTitle>
            </c:ext>
            <c:ext xmlns:c16="http://schemas.microsoft.com/office/drawing/2014/chart" uri="{C3380CC4-5D6E-409C-BE32-E72D297353CC}">
              <c16:uniqueId val="{00000001-E569-40C9-A432-7DE7C891F519}"/>
            </c:ext>
          </c:extLst>
        </c:ser>
        <c:ser>
          <c:idx val="2"/>
          <c:order val="2"/>
          <c:spPr>
            <a:ln w="28575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bg1">
                  <a:lumMod val="75000"/>
                </a:schemeClr>
              </a:solidFill>
              <a:ln w="9525">
                <a:solidFill>
                  <a:schemeClr val="tx1"/>
                </a:solidFill>
              </a:ln>
              <a:effectLst/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'NORTH SEA'!$D$29:$AK$29</c15:sqref>
                  </c15:fullRef>
                </c:ext>
              </c:extLst>
              <c:f>'NORTH SEA'!$D$29:$AH$29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'NORTH SEA'!$D$32:$AK$32</c15:sqref>
                  </c15:fullRef>
                </c:ext>
              </c:extLst>
              <c:f>'NORTH SEA'!$D$32:$AH$32</c:f>
              <c:numCache>
                <c:formatCode>General</c:formatCode>
                <c:ptCount val="31"/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v>Total N</c:v>
                </c15:tx>
              </c15:filteredSeriesTitle>
            </c:ext>
            <c:ext xmlns:c16="http://schemas.microsoft.com/office/drawing/2014/chart" uri="{C3380CC4-5D6E-409C-BE32-E72D297353CC}">
              <c16:uniqueId val="{00000002-E569-40C9-A432-7DE7C891F5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774272"/>
        <c:axId val="102680256"/>
      </c:lineChart>
      <c:catAx>
        <c:axId val="102774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2700000" spcFirstLastPara="1" vertOverflow="ellipsis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0268025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02680256"/>
        <c:scaling>
          <c:orientation val="minMax"/>
          <c:max val="16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minorGridlines>
          <c:spPr>
            <a:ln w="9525" cap="flat" cmpd="sng" algn="ctr">
              <a:noFill/>
              <a:prstDash val="dash"/>
              <a:round/>
            </a:ln>
            <a:effectLst/>
          </c:spPr>
        </c:minorGridlines>
        <c:numFmt formatCode="0" sourceLinked="0"/>
        <c:majorTickMark val="none"/>
        <c:minorTickMark val="none"/>
        <c:tickLblPos val="nextTo"/>
        <c:spPr>
          <a:noFill/>
          <a:ln>
            <a:solidFill>
              <a:schemeClr val="tx1">
                <a:alpha val="96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02774272"/>
        <c:crosses val="autoZero"/>
        <c:crossBetween val="midCat"/>
      </c:valAx>
      <c:spPr>
        <a:solidFill>
          <a:schemeClr val="bg1">
            <a:lumMod val="95000"/>
          </a:schemeClr>
        </a:solidFill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5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b-NO" baseline="0"/>
              <a:t>NORTH SEA SHIPPING</a:t>
            </a:r>
            <a:endParaRPr lang="en-US"/>
          </a:p>
        </c:rich>
      </c:tx>
      <c:layout>
        <c:manualLayout>
          <c:xMode val="edge"/>
          <c:yMode val="edge"/>
          <c:x val="0.37815966754155733"/>
          <c:y val="1.7118402282453638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>
        <c:manualLayout>
          <c:layoutTarget val="inner"/>
          <c:xMode val="edge"/>
          <c:yMode val="edge"/>
          <c:x val="8.9272199627622506E-2"/>
          <c:y val="0.17118392614716263"/>
          <c:w val="0.87753018372703417"/>
          <c:h val="0.64120727419771517"/>
        </c:manualLayout>
      </c:layout>
      <c:lineChart>
        <c:grouping val="standard"/>
        <c:varyColors val="0"/>
        <c:ser>
          <c:idx val="0"/>
          <c:order val="0"/>
          <c:tx>
            <c:v>Oxidized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9525" cap="rnd">
                <a:solidFill>
                  <a:schemeClr val="accent1"/>
                </a:solidFill>
              </a:ln>
              <a:effectLst/>
            </c:spPr>
            <c:trendlineType val="linear"/>
            <c:dispRSqr val="0"/>
            <c:dispEq val="0"/>
          </c:trendline>
          <c:trendline>
            <c:spPr>
              <a:ln w="9525" cap="rnd">
                <a:solidFill>
                  <a:schemeClr val="accent1"/>
                </a:solidFill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nb-NO"/>
                </a:p>
              </c:txPr>
            </c:trendlineLbl>
          </c:trendline>
          <c:cat>
            <c:numRef>
              <c:extLst>
                <c:ext xmlns:c15="http://schemas.microsoft.com/office/drawing/2012/chart" uri="{02D57815-91ED-43cb-92C2-25804820EDAC}">
                  <c15:fullRef>
                    <c15:sqref>'NORTH SEA'!$D$3:$AK$3</c15:sqref>
                  </c15:fullRef>
                </c:ext>
              </c:extLst>
              <c:f>'NORTH SEA'!$D$3:$AH$3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'NORTH SEA'!$D$7:$AK$7</c15:sqref>
                  </c15:fullRef>
                </c:ext>
              </c:extLst>
              <c:f>'NORTH SEA'!$D$7:$AH$7</c:f>
              <c:numCache>
                <c:formatCode>General</c:formatCode>
                <c:ptCount val="31"/>
                <c:pt idx="0">
                  <c:v>194.16032786956524</c:v>
                </c:pt>
                <c:pt idx="1">
                  <c:v>202.28430995652178</c:v>
                </c:pt>
                <c:pt idx="2">
                  <c:v>217.52313465217392</c:v>
                </c:pt>
                <c:pt idx="3">
                  <c:v>212.32251082608695</c:v>
                </c:pt>
                <c:pt idx="4">
                  <c:v>217.92080982608695</c:v>
                </c:pt>
                <c:pt idx="5">
                  <c:v>225.3018682173913</c:v>
                </c:pt>
                <c:pt idx="6">
                  <c:v>229.85489891304346</c:v>
                </c:pt>
                <c:pt idx="7">
                  <c:v>235.47219926086959</c:v>
                </c:pt>
                <c:pt idx="8">
                  <c:v>242.20001917391306</c:v>
                </c:pt>
                <c:pt idx="9">
                  <c:v>254.14687900000001</c:v>
                </c:pt>
                <c:pt idx="10">
                  <c:v>266.94193126086958</c:v>
                </c:pt>
                <c:pt idx="11">
                  <c:v>263.14015000000001</c:v>
                </c:pt>
                <c:pt idx="12">
                  <c:v>257.92972313043481</c:v>
                </c:pt>
                <c:pt idx="13">
                  <c:v>252.63787073913045</c:v>
                </c:pt>
                <c:pt idx="14">
                  <c:v>249.4531714347826</c:v>
                </c:pt>
                <c:pt idx="15">
                  <c:v>245.42446113043479</c:v>
                </c:pt>
                <c:pt idx="16">
                  <c:v>241.96166095652171</c:v>
                </c:pt>
                <c:pt idx="17">
                  <c:v>237.0056825652174</c:v>
                </c:pt>
                <c:pt idx="18">
                  <c:v>221.02503226086955</c:v>
                </c:pt>
                <c:pt idx="19">
                  <c:v>211.51557608695649</c:v>
                </c:pt>
                <c:pt idx="20">
                  <c:v>221.53348760869568</c:v>
                </c:pt>
                <c:pt idx="21">
                  <c:v>215.90342047826087</c:v>
                </c:pt>
                <c:pt idx="22">
                  <c:v>213.92612743478259</c:v>
                </c:pt>
                <c:pt idx="23">
                  <c:v>208.26025043478259</c:v>
                </c:pt>
                <c:pt idx="24">
                  <c:v>190.67070339130433</c:v>
                </c:pt>
                <c:pt idx="25">
                  <c:v>196.20290900000001</c:v>
                </c:pt>
                <c:pt idx="26">
                  <c:v>191.74080313043478</c:v>
                </c:pt>
                <c:pt idx="27">
                  <c:v>193.26810269565217</c:v>
                </c:pt>
                <c:pt idx="28">
                  <c:v>195.39820421739131</c:v>
                </c:pt>
                <c:pt idx="29">
                  <c:v>195.24338765217394</c:v>
                </c:pt>
                <c:pt idx="30">
                  <c:v>184.7012449130435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DE-4228-BE02-E94F19EA4B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1961216"/>
        <c:axId val="100416256"/>
      </c:lineChart>
      <c:catAx>
        <c:axId val="101961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  <a:headEnd type="none" w="sm" len="sm"/>
            <a:tailEnd type="none" w="sm" len="sm"/>
          </a:ln>
          <a:effectLst/>
        </c:spPr>
        <c:txPr>
          <a:bodyPr rot="2700000" spcFirstLastPara="1" vertOverflow="ellipsis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00416256"/>
        <c:crosses val="autoZero"/>
        <c:auto val="0"/>
        <c:lblAlgn val="ctr"/>
        <c:lblOffset val="100"/>
        <c:noMultiLvlLbl val="0"/>
      </c:catAx>
      <c:valAx>
        <c:axId val="100416256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0">
                    <a:schemeClr val="tx1">
                      <a:lumMod val="5000"/>
                      <a:lumOff val="95000"/>
                    </a:schemeClr>
                  </a:gs>
                  <a:gs pos="100000">
                    <a:schemeClr val="tx1">
                      <a:lumMod val="15000"/>
                      <a:lumOff val="8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019612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5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b-NO"/>
              <a:t>NE ATLANTIC SHIPPING</a:t>
            </a:r>
            <a:endParaRPr lang="en-US"/>
          </a:p>
        </c:rich>
      </c:tx>
      <c:layout>
        <c:manualLayout>
          <c:xMode val="edge"/>
          <c:yMode val="edge"/>
          <c:x val="0.37815966754155733"/>
          <c:y val="1.7118402282453638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>
        <c:manualLayout>
          <c:layoutTarget val="inner"/>
          <c:xMode val="edge"/>
          <c:yMode val="edge"/>
          <c:x val="8.9272199627622506E-2"/>
          <c:y val="0.17118392614716263"/>
          <c:w val="0.87753018372703417"/>
          <c:h val="0.64120727419771517"/>
        </c:manualLayout>
      </c:layout>
      <c:barChart>
        <c:barDir val="col"/>
        <c:grouping val="stacked"/>
        <c:varyColors val="0"/>
        <c:ser>
          <c:idx val="0"/>
          <c:order val="0"/>
          <c:tx>
            <c:v>Oxidized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'NE ATLANTIC'!$D$3:$AK$3</c15:sqref>
                  </c15:fullRef>
                </c:ext>
              </c:extLst>
              <c:f>'NE ATLANTIC'!$D$3:$AH$3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'NE ATLANTIC'!$D$7:$AK$7</c15:sqref>
                  </c15:fullRef>
                </c:ext>
              </c:extLst>
              <c:f>'NE ATLANTIC'!$D$7:$AH$7</c:f>
              <c:numCache>
                <c:formatCode>General</c:formatCode>
                <c:ptCount val="31"/>
                <c:pt idx="0">
                  <c:v>236.39600599999997</c:v>
                </c:pt>
                <c:pt idx="1">
                  <c:v>246.28719713043481</c:v>
                </c:pt>
                <c:pt idx="2">
                  <c:v>264.84092204347826</c:v>
                </c:pt>
                <c:pt idx="3">
                  <c:v>258.50900691304349</c:v>
                </c:pt>
                <c:pt idx="4">
                  <c:v>265.32510352173909</c:v>
                </c:pt>
                <c:pt idx="5">
                  <c:v>274.3117628695652</c:v>
                </c:pt>
                <c:pt idx="6">
                  <c:v>279.85521382608692</c:v>
                </c:pt>
                <c:pt idx="7">
                  <c:v>286.69444513043481</c:v>
                </c:pt>
                <c:pt idx="8">
                  <c:v>294.88576721739128</c:v>
                </c:pt>
                <c:pt idx="9">
                  <c:v>309.4314269565217</c:v>
                </c:pt>
                <c:pt idx="10">
                  <c:v>322.57920739130435</c:v>
                </c:pt>
                <c:pt idx="11">
                  <c:v>318.51430130434784</c:v>
                </c:pt>
                <c:pt idx="12">
                  <c:v>311.62475826086956</c:v>
                </c:pt>
                <c:pt idx="13">
                  <c:v>306.65964304347824</c:v>
                </c:pt>
                <c:pt idx="14">
                  <c:v>303.1494382608696</c:v>
                </c:pt>
                <c:pt idx="15">
                  <c:v>297.54396334782609</c:v>
                </c:pt>
                <c:pt idx="16">
                  <c:v>293.03191034782606</c:v>
                </c:pt>
                <c:pt idx="17">
                  <c:v>287.93668613043479</c:v>
                </c:pt>
                <c:pt idx="18">
                  <c:v>263.8659142608696</c:v>
                </c:pt>
                <c:pt idx="19">
                  <c:v>249.47254773913045</c:v>
                </c:pt>
                <c:pt idx="20">
                  <c:v>268.75772517391306</c:v>
                </c:pt>
                <c:pt idx="21">
                  <c:v>263.28477547826088</c:v>
                </c:pt>
                <c:pt idx="22">
                  <c:v>258.70618047826082</c:v>
                </c:pt>
                <c:pt idx="23">
                  <c:v>250.81536078260868</c:v>
                </c:pt>
                <c:pt idx="24">
                  <c:v>221.94812834782607</c:v>
                </c:pt>
                <c:pt idx="25">
                  <c:v>229.36576234782609</c:v>
                </c:pt>
                <c:pt idx="26">
                  <c:v>221.48319839130434</c:v>
                </c:pt>
                <c:pt idx="27">
                  <c:v>225.56670256521738</c:v>
                </c:pt>
                <c:pt idx="28">
                  <c:v>226.51361326086956</c:v>
                </c:pt>
                <c:pt idx="29">
                  <c:v>235.15423278260872</c:v>
                </c:pt>
                <c:pt idx="30">
                  <c:v>203.07764947826087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24-431C-8F00-45F358E437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01961216"/>
        <c:axId val="100416256"/>
      </c:barChart>
      <c:catAx>
        <c:axId val="101961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  <a:headEnd type="none" w="sm" len="sm"/>
            <a:tailEnd type="none" w="sm" len="sm"/>
          </a:ln>
          <a:effectLst/>
        </c:spPr>
        <c:txPr>
          <a:bodyPr rot="2700000" spcFirstLastPara="1" vertOverflow="ellipsis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0041625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00416256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0">
                    <a:schemeClr val="tx1">
                      <a:lumMod val="5000"/>
                      <a:lumOff val="95000"/>
                    </a:schemeClr>
                  </a:gs>
                  <a:gs pos="100000">
                    <a:schemeClr val="tx1">
                      <a:lumMod val="15000"/>
                      <a:lumOff val="8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019612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b-NO" sz="1800" b="1" baseline="0"/>
              <a:t>NE ATLANTIC SHIPPING</a:t>
            </a:r>
            <a:endParaRPr lang="pl-PL" sz="1800" b="1" baseline="0"/>
          </a:p>
        </c:rich>
      </c:tx>
      <c:layout>
        <c:manualLayout>
          <c:xMode val="edge"/>
          <c:yMode val="edge"/>
          <c:x val="0.41922251922000864"/>
          <c:y val="4.2466992006227361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>
        <c:manualLayout>
          <c:layoutTarget val="inner"/>
          <c:xMode val="edge"/>
          <c:yMode val="edge"/>
          <c:x val="9.1914214670534608E-2"/>
          <c:y val="0.18218804492629614"/>
          <c:w val="0.87753018372703417"/>
          <c:h val="0.64120727419771517"/>
        </c:manualLayout>
      </c:layout>
      <c:lineChart>
        <c:grouping val="standard"/>
        <c:varyColors val="0"/>
        <c:ser>
          <c:idx val="0"/>
          <c:order val="0"/>
          <c:spPr>
            <a:ln w="38100" cap="rnd">
              <a:solidFill>
                <a:schemeClr val="accent1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bg1">
                  <a:lumMod val="75000"/>
                </a:schemeClr>
              </a:solidFill>
              <a:ln w="9525">
                <a:solidFill>
                  <a:schemeClr val="tx1"/>
                </a:solidFill>
              </a:ln>
              <a:effectLst/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'NE ATLANTIC'!$D$29:$AK$29</c15:sqref>
                  </c15:fullRef>
                </c:ext>
              </c:extLst>
              <c:f>'NE ATLANTIC'!$D$29:$AH$29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'NE ATLANTIC'!$D$30:$AK$30</c15:sqref>
                  </c15:fullRef>
                </c:ext>
              </c:extLst>
              <c:f>'NE ATLANTIC'!$D$30:$AH$30</c:f>
              <c:numCache>
                <c:formatCode>General</c:formatCode>
                <c:ptCount val="31"/>
                <c:pt idx="0">
                  <c:v>76.952198848590939</c:v>
                </c:pt>
                <c:pt idx="1">
                  <c:v>80.172003275907002</c:v>
                </c:pt>
                <c:pt idx="2">
                  <c:v>86.211656623056086</c:v>
                </c:pt>
                <c:pt idx="3">
                  <c:v>84.150476316102768</c:v>
                </c:pt>
                <c:pt idx="4">
                  <c:v>86.369268547319876</c:v>
                </c:pt>
                <c:pt idx="5">
                  <c:v>89.294627604014181</c:v>
                </c:pt>
                <c:pt idx="6">
                  <c:v>91.099145148670488</c:v>
                </c:pt>
                <c:pt idx="7">
                  <c:v>93.325468241894328</c:v>
                </c:pt>
                <c:pt idx="8">
                  <c:v>95.991927192424711</c:v>
                </c:pt>
                <c:pt idx="9">
                  <c:v>100.72686548334282</c:v>
                </c:pt>
                <c:pt idx="10">
                  <c:v>105.00676272676327</c:v>
                </c:pt>
                <c:pt idx="11">
                  <c:v>103.68354467922856</c:v>
                </c:pt>
                <c:pt idx="12">
                  <c:v>101.44084398716328</c:v>
                </c:pt>
                <c:pt idx="13">
                  <c:v>99.82458768918309</c:v>
                </c:pt>
                <c:pt idx="14">
                  <c:v>98.681937350028988</c:v>
                </c:pt>
                <c:pt idx="15">
                  <c:v>96.857229617237124</c:v>
                </c:pt>
                <c:pt idx="16">
                  <c:v>95.388455226559032</c:v>
                </c:pt>
                <c:pt idx="17">
                  <c:v>93.729845532642088</c:v>
                </c:pt>
                <c:pt idx="18">
                  <c:v>85.894269734691207</c:v>
                </c:pt>
                <c:pt idx="19">
                  <c:v>81.208906299737393</c:v>
                </c:pt>
                <c:pt idx="20">
                  <c:v>87.48666383846566</c:v>
                </c:pt>
                <c:pt idx="21">
                  <c:v>85.705096034531763</c:v>
                </c:pt>
                <c:pt idx="22">
                  <c:v>84.214660731292497</c:v>
                </c:pt>
                <c:pt idx="23">
                  <c:v>81.646022044993359</c:v>
                </c:pt>
                <c:pt idx="24">
                  <c:v>72.249090818795381</c:v>
                </c:pt>
                <c:pt idx="25">
                  <c:v>74.663696954543994</c:v>
                </c:pt>
                <c:pt idx="26">
                  <c:v>72.097745696386966</c:v>
                </c:pt>
                <c:pt idx="27">
                  <c:v>73.427017838108384</c:v>
                </c:pt>
                <c:pt idx="28">
                  <c:v>73.735258494863302</c:v>
                </c:pt>
                <c:pt idx="29">
                  <c:v>76.547973831567816</c:v>
                </c:pt>
                <c:pt idx="30">
                  <c:v>66.106326958652502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v>Oxidised N</c:v>
                </c15:tx>
              </c15:filteredSeriesTitle>
            </c:ext>
            <c:ext xmlns:c16="http://schemas.microsoft.com/office/drawing/2014/chart" uri="{C3380CC4-5D6E-409C-BE32-E72D297353CC}">
              <c16:uniqueId val="{00000000-CF8C-41C7-AD53-8213676B5F9E}"/>
            </c:ext>
          </c:extLst>
        </c:ser>
        <c:ser>
          <c:idx val="1"/>
          <c:order val="1"/>
          <c:spPr>
            <a:ln w="22225" cap="rnd">
              <a:solidFill>
                <a:srgbClr val="0070C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bg1">
                  <a:lumMod val="75000"/>
                </a:schemeClr>
              </a:solidFill>
              <a:ln w="9525">
                <a:solidFill>
                  <a:schemeClr val="tx1"/>
                </a:solidFill>
              </a:ln>
              <a:effectLst/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'NE ATLANTIC'!$D$29:$AK$29</c15:sqref>
                  </c15:fullRef>
                </c:ext>
              </c:extLst>
              <c:f>'NE ATLANTIC'!$D$29:$AH$29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'NE ATLANTIC'!$D$31:$AK$31</c15:sqref>
                  </c15:fullRef>
                </c:ext>
              </c:extLst>
              <c:f>'NE ATLANTIC'!$D$31:$AH$31</c:f>
              <c:numCache>
                <c:formatCode>General</c:formatCode>
                <c:ptCount val="31"/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v>Reduced N</c:v>
                </c15:tx>
              </c15:filteredSeriesTitle>
            </c:ext>
            <c:ext xmlns:c16="http://schemas.microsoft.com/office/drawing/2014/chart" uri="{C3380CC4-5D6E-409C-BE32-E72D297353CC}">
              <c16:uniqueId val="{00000001-CF8C-41C7-AD53-8213676B5F9E}"/>
            </c:ext>
          </c:extLst>
        </c:ser>
        <c:ser>
          <c:idx val="2"/>
          <c:order val="2"/>
          <c:spPr>
            <a:ln w="28575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bg1">
                  <a:lumMod val="75000"/>
                </a:schemeClr>
              </a:solidFill>
              <a:ln w="9525">
                <a:solidFill>
                  <a:schemeClr val="tx1"/>
                </a:solidFill>
              </a:ln>
              <a:effectLst/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'NE ATLANTIC'!$D$29:$AK$29</c15:sqref>
                  </c15:fullRef>
                </c:ext>
              </c:extLst>
              <c:f>'NE ATLANTIC'!$D$29:$AH$29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'NE ATLANTIC'!$D$32:$AK$32</c15:sqref>
                  </c15:fullRef>
                </c:ext>
              </c:extLst>
              <c:f>'NE ATLANTIC'!$D$32:$AH$32</c:f>
              <c:numCache>
                <c:formatCode>General</c:formatCode>
                <c:ptCount val="31"/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v>Total N</c:v>
                </c15:tx>
              </c15:filteredSeriesTitle>
            </c:ext>
            <c:ext xmlns:c16="http://schemas.microsoft.com/office/drawing/2014/chart" uri="{C3380CC4-5D6E-409C-BE32-E72D297353CC}">
              <c16:uniqueId val="{00000002-CF8C-41C7-AD53-8213676B5F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774272"/>
        <c:axId val="102680256"/>
      </c:lineChart>
      <c:catAx>
        <c:axId val="102774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2700000" spcFirstLastPara="1" vertOverflow="ellipsis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0268025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02680256"/>
        <c:scaling>
          <c:orientation val="minMax"/>
          <c:max val="16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minorGridlines>
          <c:spPr>
            <a:ln w="9525" cap="flat" cmpd="sng" algn="ctr">
              <a:noFill/>
              <a:prstDash val="dash"/>
              <a:round/>
            </a:ln>
            <a:effectLst/>
          </c:spPr>
        </c:minorGridlines>
        <c:numFmt formatCode="0" sourceLinked="0"/>
        <c:majorTickMark val="none"/>
        <c:minorTickMark val="none"/>
        <c:tickLblPos val="nextTo"/>
        <c:spPr>
          <a:noFill/>
          <a:ln>
            <a:solidFill>
              <a:schemeClr val="tx1">
                <a:alpha val="96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02774272"/>
        <c:crosses val="autoZero"/>
        <c:crossBetween val="midCat"/>
      </c:valAx>
      <c:spPr>
        <a:solidFill>
          <a:schemeClr val="bg1">
            <a:lumMod val="95000"/>
          </a:schemeClr>
        </a:solidFill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5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b-NO"/>
              <a:t>NE ATLANTIC SHIPPING</a:t>
            </a:r>
            <a:endParaRPr lang="en-US"/>
          </a:p>
        </c:rich>
      </c:tx>
      <c:layout>
        <c:manualLayout>
          <c:xMode val="edge"/>
          <c:yMode val="edge"/>
          <c:x val="0.37815966754155733"/>
          <c:y val="1.7118402282453638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>
        <c:manualLayout>
          <c:layoutTarget val="inner"/>
          <c:xMode val="edge"/>
          <c:yMode val="edge"/>
          <c:x val="8.9272199627622506E-2"/>
          <c:y val="0.17118392614716263"/>
          <c:w val="0.87753018372703417"/>
          <c:h val="0.64120727419771517"/>
        </c:manualLayout>
      </c:layout>
      <c:lineChart>
        <c:grouping val="standard"/>
        <c:varyColors val="0"/>
        <c:ser>
          <c:idx val="0"/>
          <c:order val="0"/>
          <c:tx>
            <c:v>Oxidized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9525" cap="rnd">
                <a:solidFill>
                  <a:schemeClr val="accent1"/>
                </a:solidFill>
              </a:ln>
              <a:effectLst/>
            </c:spPr>
            <c:trendlineType val="linear"/>
            <c:dispRSqr val="0"/>
            <c:dispEq val="0"/>
          </c:trendline>
          <c:trendline>
            <c:spPr>
              <a:ln w="9525" cap="rnd">
                <a:solidFill>
                  <a:schemeClr val="accent1"/>
                </a:solidFill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nb-NO"/>
                </a:p>
              </c:txPr>
            </c:trendlineLbl>
          </c:trendline>
          <c:cat>
            <c:numRef>
              <c:extLst>
                <c:ext xmlns:c15="http://schemas.microsoft.com/office/drawing/2012/chart" uri="{02D57815-91ED-43cb-92C2-25804820EDAC}">
                  <c15:fullRef>
                    <c15:sqref>'NE ATLANTIC'!$D$3:$AK$3</c15:sqref>
                  </c15:fullRef>
                </c:ext>
              </c:extLst>
              <c:f>'NE ATLANTIC'!$D$3:$AH$3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'NE ATLANTIC'!$D$7:$AK$7</c15:sqref>
                  </c15:fullRef>
                </c:ext>
              </c:extLst>
              <c:f>'NE ATLANTIC'!$D$7:$AH$7</c:f>
              <c:numCache>
                <c:formatCode>General</c:formatCode>
                <c:ptCount val="31"/>
                <c:pt idx="0">
                  <c:v>236.39600599999997</c:v>
                </c:pt>
                <c:pt idx="1">
                  <c:v>246.28719713043481</c:v>
                </c:pt>
                <c:pt idx="2">
                  <c:v>264.84092204347826</c:v>
                </c:pt>
                <c:pt idx="3">
                  <c:v>258.50900691304349</c:v>
                </c:pt>
                <c:pt idx="4">
                  <c:v>265.32510352173909</c:v>
                </c:pt>
                <c:pt idx="5">
                  <c:v>274.3117628695652</c:v>
                </c:pt>
                <c:pt idx="6">
                  <c:v>279.85521382608692</c:v>
                </c:pt>
                <c:pt idx="7">
                  <c:v>286.69444513043481</c:v>
                </c:pt>
                <c:pt idx="8">
                  <c:v>294.88576721739128</c:v>
                </c:pt>
                <c:pt idx="9">
                  <c:v>309.4314269565217</c:v>
                </c:pt>
                <c:pt idx="10">
                  <c:v>322.57920739130435</c:v>
                </c:pt>
                <c:pt idx="11">
                  <c:v>318.51430130434784</c:v>
                </c:pt>
                <c:pt idx="12">
                  <c:v>311.62475826086956</c:v>
                </c:pt>
                <c:pt idx="13">
                  <c:v>306.65964304347824</c:v>
                </c:pt>
                <c:pt idx="14">
                  <c:v>303.1494382608696</c:v>
                </c:pt>
                <c:pt idx="15">
                  <c:v>297.54396334782609</c:v>
                </c:pt>
                <c:pt idx="16">
                  <c:v>293.03191034782606</c:v>
                </c:pt>
                <c:pt idx="17">
                  <c:v>287.93668613043479</c:v>
                </c:pt>
                <c:pt idx="18">
                  <c:v>263.8659142608696</c:v>
                </c:pt>
                <c:pt idx="19">
                  <c:v>249.47254773913045</c:v>
                </c:pt>
                <c:pt idx="20">
                  <c:v>268.75772517391306</c:v>
                </c:pt>
                <c:pt idx="21">
                  <c:v>263.28477547826088</c:v>
                </c:pt>
                <c:pt idx="22">
                  <c:v>258.70618047826082</c:v>
                </c:pt>
                <c:pt idx="23">
                  <c:v>250.81536078260868</c:v>
                </c:pt>
                <c:pt idx="24">
                  <c:v>221.94812834782607</c:v>
                </c:pt>
                <c:pt idx="25">
                  <c:v>229.36576234782609</c:v>
                </c:pt>
                <c:pt idx="26">
                  <c:v>221.48319839130434</c:v>
                </c:pt>
                <c:pt idx="27">
                  <c:v>225.56670256521738</c:v>
                </c:pt>
                <c:pt idx="28">
                  <c:v>226.51361326086956</c:v>
                </c:pt>
                <c:pt idx="29">
                  <c:v>235.15423278260872</c:v>
                </c:pt>
                <c:pt idx="30">
                  <c:v>203.07764947826087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C6-496D-849C-FF8230A0C3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1961216"/>
        <c:axId val="100416256"/>
      </c:lineChart>
      <c:catAx>
        <c:axId val="101961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  <a:headEnd type="none" w="sm" len="sm"/>
            <a:tailEnd type="none" w="sm" len="sm"/>
          </a:ln>
          <a:effectLst/>
        </c:spPr>
        <c:txPr>
          <a:bodyPr rot="2700000" spcFirstLastPara="1" vertOverflow="ellipsis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00416256"/>
        <c:crosses val="autoZero"/>
        <c:auto val="0"/>
        <c:lblAlgn val="ctr"/>
        <c:lblOffset val="100"/>
        <c:noMultiLvlLbl val="0"/>
      </c:catAx>
      <c:valAx>
        <c:axId val="100416256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0">
                    <a:schemeClr val="tx1">
                      <a:lumMod val="5000"/>
                      <a:lumOff val="95000"/>
                    </a:schemeClr>
                  </a:gs>
                  <a:gs pos="100000">
                    <a:schemeClr val="tx1">
                      <a:lumMod val="15000"/>
                      <a:lumOff val="8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019612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5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b-NO"/>
              <a:t>OTHER</a:t>
            </a:r>
            <a:endParaRPr lang="en-US"/>
          </a:p>
        </c:rich>
      </c:tx>
      <c:layout>
        <c:manualLayout>
          <c:xMode val="edge"/>
          <c:yMode val="edge"/>
          <c:x val="0.37815966754155733"/>
          <c:y val="1.7118402282453638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>
        <c:manualLayout>
          <c:layoutTarget val="inner"/>
          <c:xMode val="edge"/>
          <c:yMode val="edge"/>
          <c:x val="8.9272199627622506E-2"/>
          <c:y val="0.17118392614716263"/>
          <c:w val="0.87753018372703417"/>
          <c:h val="0.64120727419771517"/>
        </c:manualLayout>
      </c:layout>
      <c:barChart>
        <c:barDir val="col"/>
        <c:grouping val="stacked"/>
        <c:varyColors val="0"/>
        <c:ser>
          <c:idx val="0"/>
          <c:order val="0"/>
          <c:tx>
            <c:v>Oxidized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OTHER!$D$3:$AK$3</c15:sqref>
                  </c15:fullRef>
                </c:ext>
              </c:extLst>
              <c:f>OTHER!$D$3:$AH$3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OTHER!$D$7:$AK$7</c15:sqref>
                  </c15:fullRef>
                </c:ext>
              </c:extLst>
              <c:f>OTHER!$D$7:$AH$7</c:f>
              <c:numCache>
                <c:formatCode>General</c:formatCode>
                <c:ptCount val="31"/>
                <c:pt idx="0">
                  <c:v>6827.8574085868659</c:v>
                </c:pt>
                <c:pt idx="1">
                  <c:v>6475.7673767347815</c:v>
                </c:pt>
                <c:pt idx="2">
                  <c:v>6276.9954390177445</c:v>
                </c:pt>
                <c:pt idx="3">
                  <c:v>5964.8568458709997</c:v>
                </c:pt>
                <c:pt idx="4">
                  <c:v>5719.470665019393</c:v>
                </c:pt>
                <c:pt idx="5">
                  <c:v>5564.9012579433902</c:v>
                </c:pt>
                <c:pt idx="6">
                  <c:v>5526.7412237970448</c:v>
                </c:pt>
                <c:pt idx="7">
                  <c:v>5453.3446654984327</c:v>
                </c:pt>
                <c:pt idx="8">
                  <c:v>5369.5861614597388</c:v>
                </c:pt>
                <c:pt idx="9">
                  <c:v>5263.5079017944363</c:v>
                </c:pt>
                <c:pt idx="10">
                  <c:v>5285.6033507702159</c:v>
                </c:pt>
                <c:pt idx="11">
                  <c:v>5311.7994746764361</c:v>
                </c:pt>
                <c:pt idx="12">
                  <c:v>5329.8639312520017</c:v>
                </c:pt>
                <c:pt idx="13">
                  <c:v>5395.8448105678244</c:v>
                </c:pt>
                <c:pt idx="14">
                  <c:v>5451.737232507091</c:v>
                </c:pt>
                <c:pt idx="15">
                  <c:v>5524.4135726700888</c:v>
                </c:pt>
                <c:pt idx="16">
                  <c:v>5487.0769318549137</c:v>
                </c:pt>
                <c:pt idx="17">
                  <c:v>5478.119916806173</c:v>
                </c:pt>
                <c:pt idx="18">
                  <c:v>5355.2216866710423</c:v>
                </c:pt>
                <c:pt idx="19">
                  <c:v>5264.3633239530882</c:v>
                </c:pt>
                <c:pt idx="20">
                  <c:v>5304.4866164320438</c:v>
                </c:pt>
                <c:pt idx="21">
                  <c:v>5330.8923126571308</c:v>
                </c:pt>
                <c:pt idx="22">
                  <c:v>5347.5794693914786</c:v>
                </c:pt>
                <c:pt idx="23">
                  <c:v>5329.5793567410437</c:v>
                </c:pt>
                <c:pt idx="24">
                  <c:v>5314.7986049181754</c:v>
                </c:pt>
                <c:pt idx="25">
                  <c:v>5365.61530085913</c:v>
                </c:pt>
                <c:pt idx="26">
                  <c:v>5474.8064567526517</c:v>
                </c:pt>
                <c:pt idx="27">
                  <c:v>5652.8833736571278</c:v>
                </c:pt>
                <c:pt idx="28">
                  <c:v>5768.0901217943056</c:v>
                </c:pt>
                <c:pt idx="29">
                  <c:v>5837.1359924944345</c:v>
                </c:pt>
                <c:pt idx="30">
                  <c:v>5646.8597271376939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19-46B7-ADD8-14D536EA8B7B}"/>
            </c:ext>
          </c:extLst>
        </c:ser>
        <c:ser>
          <c:idx val="1"/>
          <c:order val="1"/>
          <c:tx>
            <c:v>Reduced</c:v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OTHER!$D$3:$AK$3</c15:sqref>
                  </c15:fullRef>
                </c:ext>
              </c:extLst>
              <c:f>OTHER!$D$3:$AH$3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OTHER!$D$8:$AK$8</c15:sqref>
                  </c15:fullRef>
                </c:ext>
              </c:extLst>
              <c:f>OTHER!$D$8:$AH$8</c:f>
              <c:numCache>
                <c:formatCode>General</c:formatCode>
                <c:ptCount val="31"/>
                <c:pt idx="0">
                  <c:v>6937.7634976777663</c:v>
                </c:pt>
                <c:pt idx="1">
                  <c:v>6687.0821808378851</c:v>
                </c:pt>
                <c:pt idx="2">
                  <c:v>6578.3267171332946</c:v>
                </c:pt>
                <c:pt idx="3">
                  <c:v>6227.1753181045924</c:v>
                </c:pt>
                <c:pt idx="4">
                  <c:v>6029.2526974877637</c:v>
                </c:pt>
                <c:pt idx="5">
                  <c:v>5879.3361076874116</c:v>
                </c:pt>
                <c:pt idx="6">
                  <c:v>5808.1744896461169</c:v>
                </c:pt>
                <c:pt idx="7">
                  <c:v>5714.9780920169405</c:v>
                </c:pt>
                <c:pt idx="8">
                  <c:v>5658.8490427494135</c:v>
                </c:pt>
                <c:pt idx="9">
                  <c:v>5591.1606187557663</c:v>
                </c:pt>
                <c:pt idx="10">
                  <c:v>5475.5451247057636</c:v>
                </c:pt>
                <c:pt idx="11">
                  <c:v>5464.2974268572943</c:v>
                </c:pt>
                <c:pt idx="12">
                  <c:v>5510.843126637883</c:v>
                </c:pt>
                <c:pt idx="13">
                  <c:v>5575.7508073951767</c:v>
                </c:pt>
                <c:pt idx="14">
                  <c:v>5642.0474184249442</c:v>
                </c:pt>
                <c:pt idx="15">
                  <c:v>5706.9982796095292</c:v>
                </c:pt>
                <c:pt idx="16">
                  <c:v>5728.5223348047084</c:v>
                </c:pt>
                <c:pt idx="17">
                  <c:v>5728.0601749140005</c:v>
                </c:pt>
                <c:pt idx="18">
                  <c:v>5680.8202134460007</c:v>
                </c:pt>
                <c:pt idx="19">
                  <c:v>5666.8037001956491</c:v>
                </c:pt>
                <c:pt idx="20">
                  <c:v>5664.7539228329415</c:v>
                </c:pt>
                <c:pt idx="21">
                  <c:v>5714.1141863894118</c:v>
                </c:pt>
                <c:pt idx="22">
                  <c:v>5797.3858957312941</c:v>
                </c:pt>
                <c:pt idx="23">
                  <c:v>5833.8948404412959</c:v>
                </c:pt>
                <c:pt idx="24">
                  <c:v>5848.4571276805873</c:v>
                </c:pt>
                <c:pt idx="25">
                  <c:v>5889.0963006729426</c:v>
                </c:pt>
                <c:pt idx="26">
                  <c:v>6113.9638466167053</c:v>
                </c:pt>
                <c:pt idx="27">
                  <c:v>6347.8988814994109</c:v>
                </c:pt>
                <c:pt idx="28">
                  <c:v>6510.7068789419982</c:v>
                </c:pt>
                <c:pt idx="29">
                  <c:v>6715.59716520247</c:v>
                </c:pt>
                <c:pt idx="30">
                  <c:v>6851.6305721335311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619-46B7-ADD8-14D536EA8B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01961216"/>
        <c:axId val="100416256"/>
      </c:barChart>
      <c:catAx>
        <c:axId val="101961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  <a:headEnd type="none" w="sm" len="sm"/>
            <a:tailEnd type="none" w="sm" len="sm"/>
          </a:ln>
          <a:effectLst/>
        </c:spPr>
        <c:txPr>
          <a:bodyPr rot="2700000" spcFirstLastPara="1" vertOverflow="ellipsis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0041625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00416256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0">
                    <a:schemeClr val="tx1">
                      <a:lumMod val="5000"/>
                      <a:lumOff val="95000"/>
                    </a:schemeClr>
                  </a:gs>
                  <a:gs pos="100000">
                    <a:schemeClr val="tx1">
                      <a:lumMod val="15000"/>
                      <a:lumOff val="8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019612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b-NO" sz="1800" b="1" baseline="0"/>
              <a:t>OTHER</a:t>
            </a:r>
            <a:endParaRPr lang="pl-PL" sz="1800" b="1" baseline="0"/>
          </a:p>
        </c:rich>
      </c:tx>
      <c:layout>
        <c:manualLayout>
          <c:xMode val="edge"/>
          <c:yMode val="edge"/>
          <c:x val="0.41922251922000864"/>
          <c:y val="4.2466992006227361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>
        <c:manualLayout>
          <c:layoutTarget val="inner"/>
          <c:xMode val="edge"/>
          <c:yMode val="edge"/>
          <c:x val="9.1914214670534608E-2"/>
          <c:y val="0.18218804492629614"/>
          <c:w val="0.87753018372703417"/>
          <c:h val="0.64120727419771517"/>
        </c:manualLayout>
      </c:layout>
      <c:lineChart>
        <c:grouping val="standard"/>
        <c:varyColors val="0"/>
        <c:ser>
          <c:idx val="0"/>
          <c:order val="0"/>
          <c:spPr>
            <a:ln w="38100" cap="rnd">
              <a:solidFill>
                <a:schemeClr val="accent1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bg1">
                  <a:lumMod val="75000"/>
                </a:schemeClr>
              </a:solidFill>
              <a:ln w="9525">
                <a:solidFill>
                  <a:schemeClr val="tx1"/>
                </a:solidFill>
              </a:ln>
              <a:effectLst/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OTHER!$D$29:$AK$29</c15:sqref>
                  </c15:fullRef>
                </c:ext>
              </c:extLst>
              <c:f>OTHER!$D$29:$AH$29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OTHER!$D$30:$AK$30</c15:sqref>
                  </c15:fullRef>
                </c:ext>
              </c:extLst>
              <c:f>OTHER!$D$30:$AH$30</c:f>
              <c:numCache>
                <c:formatCode>General</c:formatCode>
                <c:ptCount val="31"/>
                <c:pt idx="0">
                  <c:v>127.76149801831257</c:v>
                </c:pt>
                <c:pt idx="1">
                  <c:v>121.17325997892917</c:v>
                </c:pt>
                <c:pt idx="2">
                  <c:v>117.45387935818077</c:v>
                </c:pt>
                <c:pt idx="3">
                  <c:v>111.61320462475656</c:v>
                </c:pt>
                <c:pt idx="4">
                  <c:v>107.02158763826731</c:v>
                </c:pt>
                <c:pt idx="5">
                  <c:v>104.12931590292072</c:v>
                </c:pt>
                <c:pt idx="6">
                  <c:v>103.41527299967622</c:v>
                </c:pt>
                <c:pt idx="7">
                  <c:v>102.04189132567903</c:v>
                </c:pt>
                <c:pt idx="8">
                  <c:v>100.47461900181672</c:v>
                </c:pt>
                <c:pt idx="9">
                  <c:v>98.489703888479653</c:v>
                </c:pt>
                <c:pt idx="10">
                  <c:v>98.903149496904703</c:v>
                </c:pt>
                <c:pt idx="11">
                  <c:v>99.393326111946919</c:v>
                </c:pt>
                <c:pt idx="12">
                  <c:v>99.731344599280675</c:v>
                </c:pt>
                <c:pt idx="13">
                  <c:v>100.96596557589237</c:v>
                </c:pt>
                <c:pt idx="14">
                  <c:v>102.01181336202977</c:v>
                </c:pt>
                <c:pt idx="15">
                  <c:v>103.37171845876416</c:v>
                </c:pt>
                <c:pt idx="16">
                  <c:v>102.67308272634256</c:v>
                </c:pt>
                <c:pt idx="17">
                  <c:v>102.50548085771528</c:v>
                </c:pt>
                <c:pt idx="18">
                  <c:v>100.20583383138506</c:v>
                </c:pt>
                <c:pt idx="19">
                  <c:v>98.505710376296733</c:v>
                </c:pt>
                <c:pt idx="20">
                  <c:v>99.256489375590348</c:v>
                </c:pt>
                <c:pt idx="21">
                  <c:v>99.750587465818612</c:v>
                </c:pt>
                <c:pt idx="22">
                  <c:v>100.06283419483866</c:v>
                </c:pt>
                <c:pt idx="23">
                  <c:v>99.726019698123224</c:v>
                </c:pt>
                <c:pt idx="24">
                  <c:v>99.449445235342012</c:v>
                </c:pt>
                <c:pt idx="25">
                  <c:v>100.40031705489592</c:v>
                </c:pt>
                <c:pt idx="26">
                  <c:v>102.44348005794326</c:v>
                </c:pt>
                <c:pt idx="27">
                  <c:v>105.77561960110152</c:v>
                </c:pt>
                <c:pt idx="28">
                  <c:v>107.93134515935841</c:v>
                </c:pt>
                <c:pt idx="29">
                  <c:v>109.2233176398518</c:v>
                </c:pt>
                <c:pt idx="30">
                  <c:v>105.66290633589951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v>Oxidised N</c:v>
                </c15:tx>
              </c15:filteredSeriesTitle>
            </c:ext>
            <c:ext xmlns:c16="http://schemas.microsoft.com/office/drawing/2014/chart" uri="{C3380CC4-5D6E-409C-BE32-E72D297353CC}">
              <c16:uniqueId val="{00000000-F93E-4B96-83C5-2EF8D0A1B6F9}"/>
            </c:ext>
          </c:extLst>
        </c:ser>
        <c:ser>
          <c:idx val="1"/>
          <c:order val="1"/>
          <c:spPr>
            <a:ln w="38100" cap="rnd">
              <a:solidFill>
                <a:srgbClr val="FF000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bg1">
                  <a:lumMod val="75000"/>
                </a:schemeClr>
              </a:solidFill>
              <a:ln w="9525">
                <a:solidFill>
                  <a:schemeClr val="tx1"/>
                </a:solidFill>
              </a:ln>
              <a:effectLst/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OTHER!$D$29:$AK$29</c15:sqref>
                  </c15:fullRef>
                </c:ext>
              </c:extLst>
              <c:f>OTHER!$D$29:$AH$29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OTHER!$D$31:$AK$31</c15:sqref>
                  </c15:fullRef>
                </c:ext>
              </c:extLst>
              <c:f>OTHER!$D$31:$AH$31</c:f>
              <c:numCache>
                <c:formatCode>General</c:formatCode>
                <c:ptCount val="31"/>
                <c:pt idx="0">
                  <c:v>124.55134797313221</c:v>
                </c:pt>
                <c:pt idx="1">
                  <c:v>120.05095012380538</c:v>
                </c:pt>
                <c:pt idx="2">
                  <c:v>118.09849965350845</c:v>
                </c:pt>
                <c:pt idx="3">
                  <c:v>111.79439601747134</c:v>
                </c:pt>
                <c:pt idx="4">
                  <c:v>108.24115739807299</c:v>
                </c:pt>
                <c:pt idx="5">
                  <c:v>105.54975499592723</c:v>
                </c:pt>
                <c:pt idx="6">
                  <c:v>104.27221426483153</c:v>
                </c:pt>
                <c:pt idx="7">
                  <c:v>102.59909050458238</c:v>
                </c:pt>
                <c:pt idx="8">
                  <c:v>101.59142445354722</c:v>
                </c:pt>
                <c:pt idx="9">
                  <c:v>100.37623681369647</c:v>
                </c:pt>
                <c:pt idx="10">
                  <c:v>98.300630512713795</c:v>
                </c:pt>
                <c:pt idx="11">
                  <c:v>98.098704354652881</c:v>
                </c:pt>
                <c:pt idx="12">
                  <c:v>98.934323737176612</c:v>
                </c:pt>
                <c:pt idx="13">
                  <c:v>100.09958962363073</c:v>
                </c:pt>
                <c:pt idx="14">
                  <c:v>101.28979051078579</c:v>
                </c:pt>
                <c:pt idx="15">
                  <c:v>102.45583160101086</c:v>
                </c:pt>
                <c:pt idx="16">
                  <c:v>102.84224576593664</c:v>
                </c:pt>
                <c:pt idx="17">
                  <c:v>102.83394876397251</c:v>
                </c:pt>
                <c:pt idx="18">
                  <c:v>101.98586553354708</c:v>
                </c:pt>
                <c:pt idx="19">
                  <c:v>101.73423175851298</c:v>
                </c:pt>
                <c:pt idx="20">
                  <c:v>101.69743279099907</c:v>
                </c:pt>
                <c:pt idx="21">
                  <c:v>102.58358109575541</c:v>
                </c:pt>
                <c:pt idx="22">
                  <c:v>104.07853024615956</c:v>
                </c:pt>
                <c:pt idx="23">
                  <c:v>104.73396312135476</c:v>
                </c:pt>
                <c:pt idx="24">
                  <c:v>104.99539499429665</c:v>
                </c:pt>
                <c:pt idx="25">
                  <c:v>105.72497647662958</c:v>
                </c:pt>
                <c:pt idx="26">
                  <c:v>109.76194832960219</c:v>
                </c:pt>
                <c:pt idx="27">
                  <c:v>113.96170577918021</c:v>
                </c:pt>
                <c:pt idx="28">
                  <c:v>116.88454331163112</c:v>
                </c:pt>
                <c:pt idx="29">
                  <c:v>120.56287010222937</c:v>
                </c:pt>
                <c:pt idx="30">
                  <c:v>123.00503236508433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v>Reduced N</c:v>
                </c15:tx>
              </c15:filteredSeriesTitle>
            </c:ext>
            <c:ext xmlns:c16="http://schemas.microsoft.com/office/drawing/2014/chart" uri="{C3380CC4-5D6E-409C-BE32-E72D297353CC}">
              <c16:uniqueId val="{00000001-F93E-4B96-83C5-2EF8D0A1B6F9}"/>
            </c:ext>
          </c:extLst>
        </c:ser>
        <c:ser>
          <c:idx val="2"/>
          <c:order val="2"/>
          <c:spPr>
            <a:ln w="381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OTHER!$D$29:$AK$29</c15:sqref>
                  </c15:fullRef>
                </c:ext>
              </c:extLst>
              <c:f>OTHER!$D$29:$AH$29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OTHER!$D$32:$AK$32</c15:sqref>
                  </c15:fullRef>
                </c:ext>
              </c:extLst>
              <c:f>OTHER!$D$32:$AH$32</c:f>
              <c:numCache>
                <c:formatCode>General</c:formatCode>
                <c:ptCount val="31"/>
                <c:pt idx="0">
                  <c:v>126.12319009037786</c:v>
                </c:pt>
                <c:pt idx="1">
                  <c:v>120.6004863990745</c:v>
                </c:pt>
                <c:pt idx="2">
                  <c:v>117.78286290271275</c:v>
                </c:pt>
                <c:pt idx="3">
                  <c:v>111.70567609524242</c:v>
                </c:pt>
                <c:pt idx="4">
                  <c:v>107.64399804838467</c:v>
                </c:pt>
                <c:pt idx="5">
                  <c:v>104.85424046858542</c:v>
                </c:pt>
                <c:pt idx="6">
                  <c:v>103.85261507051996</c:v>
                </c:pt>
                <c:pt idx="7">
                  <c:v>102.32625928960225</c:v>
                </c:pt>
                <c:pt idx="8">
                  <c:v>101.04458339593522</c:v>
                </c:pt>
                <c:pt idx="9">
                  <c:v>99.452500581529208</c:v>
                </c:pt>
                <c:pt idx="10">
                  <c:v>98.595652459495767</c:v>
                </c:pt>
                <c:pt idx="11">
                  <c:v>98.732612731325972</c:v>
                </c:pt>
                <c:pt idx="12">
                  <c:v>99.324583052705961</c:v>
                </c:pt>
                <c:pt idx="13">
                  <c:v>100.52380848940564</c:v>
                </c:pt>
                <c:pt idx="14">
                  <c:v>101.6433272337508</c:v>
                </c:pt>
                <c:pt idx="15">
                  <c:v>102.90429336055067</c:v>
                </c:pt>
                <c:pt idx="16">
                  <c:v>102.75941549739061</c:v>
                </c:pt>
                <c:pt idx="17">
                  <c:v>102.67311525714193</c:v>
                </c:pt>
                <c:pt idx="18">
                  <c:v>101.11427736473499</c:v>
                </c:pt>
                <c:pt idx="19">
                  <c:v>100.15339416102597</c:v>
                </c:pt>
                <c:pt idx="20">
                  <c:v>100.50223081845783</c:v>
                </c:pt>
                <c:pt idx="21">
                  <c:v>101.19641269466804</c:v>
                </c:pt>
                <c:pt idx="22">
                  <c:v>102.1122544974605</c:v>
                </c:pt>
                <c:pt idx="23">
                  <c:v>102.28183587414486</c:v>
                </c:pt>
                <c:pt idx="24">
                  <c:v>102.27983426082207</c:v>
                </c:pt>
                <c:pt idx="25">
                  <c:v>103.11777001547496</c:v>
                </c:pt>
                <c:pt idx="26">
                  <c:v>106.17847824215545</c:v>
                </c:pt>
                <c:pt idx="27">
                  <c:v>109.95340870614299</c:v>
                </c:pt>
                <c:pt idx="28">
                  <c:v>112.50063173686928</c:v>
                </c:pt>
                <c:pt idx="29">
                  <c:v>115.01048597680744</c:v>
                </c:pt>
                <c:pt idx="30">
                  <c:v>114.5135027756244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v>Total N</c:v>
                </c15:tx>
              </c15:filteredSeriesTitle>
            </c:ext>
            <c:ext xmlns:c16="http://schemas.microsoft.com/office/drawing/2014/chart" uri="{C3380CC4-5D6E-409C-BE32-E72D297353CC}">
              <c16:uniqueId val="{00000002-F93E-4B96-83C5-2EF8D0A1B6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774272"/>
        <c:axId val="102680256"/>
      </c:lineChart>
      <c:catAx>
        <c:axId val="102774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2700000" spcFirstLastPara="1" vertOverflow="ellipsis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0268025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02680256"/>
        <c:scaling>
          <c:orientation val="minMax"/>
          <c:max val="16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minorGridlines>
          <c:spPr>
            <a:ln w="9525" cap="flat" cmpd="sng" algn="ctr">
              <a:noFill/>
              <a:prstDash val="dash"/>
              <a:round/>
            </a:ln>
            <a:effectLst/>
          </c:spPr>
        </c:minorGridlines>
        <c:numFmt formatCode="0" sourceLinked="0"/>
        <c:majorTickMark val="none"/>
        <c:minorTickMark val="none"/>
        <c:tickLblPos val="nextTo"/>
        <c:spPr>
          <a:noFill/>
          <a:ln>
            <a:solidFill>
              <a:schemeClr val="tx1">
                <a:alpha val="96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02774272"/>
        <c:crosses val="autoZero"/>
        <c:crossBetween val="midCat"/>
      </c:valAx>
      <c:spPr>
        <a:solidFill>
          <a:schemeClr val="bg1">
            <a:lumMod val="95000"/>
          </a:schemeClr>
        </a:solidFill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5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b-NO"/>
              <a:t>OTHER</a:t>
            </a:r>
            <a:endParaRPr lang="en-US"/>
          </a:p>
        </c:rich>
      </c:tx>
      <c:layout>
        <c:manualLayout>
          <c:xMode val="edge"/>
          <c:yMode val="edge"/>
          <c:x val="0.37815966754155733"/>
          <c:y val="1.7118402282453638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>
        <c:manualLayout>
          <c:layoutTarget val="inner"/>
          <c:xMode val="edge"/>
          <c:yMode val="edge"/>
          <c:x val="8.9272199627622506E-2"/>
          <c:y val="0.17118392614716263"/>
          <c:w val="0.87753018372703417"/>
          <c:h val="0.64120727419771517"/>
        </c:manualLayout>
      </c:layout>
      <c:lineChart>
        <c:grouping val="standard"/>
        <c:varyColors val="0"/>
        <c:ser>
          <c:idx val="0"/>
          <c:order val="0"/>
          <c:tx>
            <c:v>Oxidized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9525" cap="rnd">
                <a:solidFill>
                  <a:schemeClr val="accent1"/>
                </a:solidFill>
              </a:ln>
              <a:effectLst/>
            </c:spPr>
            <c:trendlineType val="linear"/>
            <c:dispRSqr val="0"/>
            <c:dispEq val="0"/>
          </c:trendline>
          <c:trendline>
            <c:spPr>
              <a:ln w="9525" cap="rnd">
                <a:solidFill>
                  <a:schemeClr val="accent1"/>
                </a:solidFill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nb-NO"/>
                </a:p>
              </c:txPr>
            </c:trendlineLbl>
          </c:trendline>
          <c:cat>
            <c:numRef>
              <c:extLst>
                <c:ext xmlns:c15="http://schemas.microsoft.com/office/drawing/2012/chart" uri="{02D57815-91ED-43cb-92C2-25804820EDAC}">
                  <c15:fullRef>
                    <c15:sqref>OTHER!$D$3:$AK$3</c15:sqref>
                  </c15:fullRef>
                </c:ext>
              </c:extLst>
              <c:f>OTHER!$D$3:$AH$3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OTHER!$D$7:$AK$7</c15:sqref>
                  </c15:fullRef>
                </c:ext>
              </c:extLst>
              <c:f>OTHER!$D$7:$AH$7</c:f>
              <c:numCache>
                <c:formatCode>General</c:formatCode>
                <c:ptCount val="31"/>
                <c:pt idx="0">
                  <c:v>6827.8574085868659</c:v>
                </c:pt>
                <c:pt idx="1">
                  <c:v>6475.7673767347815</c:v>
                </c:pt>
                <c:pt idx="2">
                  <c:v>6276.9954390177445</c:v>
                </c:pt>
                <c:pt idx="3">
                  <c:v>5964.8568458709997</c:v>
                </c:pt>
                <c:pt idx="4">
                  <c:v>5719.470665019393</c:v>
                </c:pt>
                <c:pt idx="5">
                  <c:v>5564.9012579433902</c:v>
                </c:pt>
                <c:pt idx="6">
                  <c:v>5526.7412237970448</c:v>
                </c:pt>
                <c:pt idx="7">
                  <c:v>5453.3446654984327</c:v>
                </c:pt>
                <c:pt idx="8">
                  <c:v>5369.5861614597388</c:v>
                </c:pt>
                <c:pt idx="9">
                  <c:v>5263.5079017944363</c:v>
                </c:pt>
                <c:pt idx="10">
                  <c:v>5285.6033507702159</c:v>
                </c:pt>
                <c:pt idx="11">
                  <c:v>5311.7994746764361</c:v>
                </c:pt>
                <c:pt idx="12">
                  <c:v>5329.8639312520017</c:v>
                </c:pt>
                <c:pt idx="13">
                  <c:v>5395.8448105678244</c:v>
                </c:pt>
                <c:pt idx="14">
                  <c:v>5451.737232507091</c:v>
                </c:pt>
                <c:pt idx="15">
                  <c:v>5524.4135726700888</c:v>
                </c:pt>
                <c:pt idx="16">
                  <c:v>5487.0769318549137</c:v>
                </c:pt>
                <c:pt idx="17">
                  <c:v>5478.119916806173</c:v>
                </c:pt>
                <c:pt idx="18">
                  <c:v>5355.2216866710423</c:v>
                </c:pt>
                <c:pt idx="19">
                  <c:v>5264.3633239530882</c:v>
                </c:pt>
                <c:pt idx="20">
                  <c:v>5304.4866164320438</c:v>
                </c:pt>
                <c:pt idx="21">
                  <c:v>5330.8923126571308</c:v>
                </c:pt>
                <c:pt idx="22">
                  <c:v>5347.5794693914786</c:v>
                </c:pt>
                <c:pt idx="23">
                  <c:v>5329.5793567410437</c:v>
                </c:pt>
                <c:pt idx="24">
                  <c:v>5314.7986049181754</c:v>
                </c:pt>
                <c:pt idx="25">
                  <c:v>5365.61530085913</c:v>
                </c:pt>
                <c:pt idx="26">
                  <c:v>5474.8064567526517</c:v>
                </c:pt>
                <c:pt idx="27">
                  <c:v>5652.8833736571278</c:v>
                </c:pt>
                <c:pt idx="28">
                  <c:v>5768.0901217943056</c:v>
                </c:pt>
                <c:pt idx="29">
                  <c:v>5837.1359924944345</c:v>
                </c:pt>
                <c:pt idx="30">
                  <c:v>5646.8597271376939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7F-4648-8D3C-FD1FCF9B87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1961216"/>
        <c:axId val="100416256"/>
      </c:lineChart>
      <c:catAx>
        <c:axId val="101961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  <a:headEnd type="none" w="sm" len="sm"/>
            <a:tailEnd type="none" w="sm" len="sm"/>
          </a:ln>
          <a:effectLst/>
        </c:spPr>
        <c:txPr>
          <a:bodyPr rot="2700000" spcFirstLastPara="1" vertOverflow="ellipsis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00416256"/>
        <c:crosses val="autoZero"/>
        <c:auto val="0"/>
        <c:lblAlgn val="ctr"/>
        <c:lblOffset val="100"/>
        <c:noMultiLvlLbl val="0"/>
      </c:catAx>
      <c:valAx>
        <c:axId val="100416256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0">
                    <a:schemeClr val="tx1">
                      <a:lumMod val="5000"/>
                      <a:lumOff val="95000"/>
                    </a:schemeClr>
                  </a:gs>
                  <a:gs pos="100000">
                    <a:schemeClr val="tx1">
                      <a:lumMod val="15000"/>
                      <a:lumOff val="8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019612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5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dENMARK</a:t>
            </a:r>
            <a:endParaRPr lang="en-US"/>
          </a:p>
        </c:rich>
      </c:tx>
      <c:layout>
        <c:manualLayout>
          <c:xMode val="edge"/>
          <c:yMode val="edge"/>
          <c:x val="0.37815966754155733"/>
          <c:y val="1.7118402282453638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>
        <c:manualLayout>
          <c:layoutTarget val="inner"/>
          <c:xMode val="edge"/>
          <c:yMode val="edge"/>
          <c:x val="8.9272199627622506E-2"/>
          <c:y val="0.17118392614716263"/>
          <c:w val="0.87753018372703417"/>
          <c:h val="0.64120727419771517"/>
        </c:manualLayout>
      </c:layout>
      <c:lineChart>
        <c:grouping val="standard"/>
        <c:varyColors val="0"/>
        <c:ser>
          <c:idx val="0"/>
          <c:order val="0"/>
          <c:tx>
            <c:v>Oxidized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9525" cap="rnd">
                <a:solidFill>
                  <a:schemeClr val="accent1"/>
                </a:solidFill>
              </a:ln>
              <a:effectLst/>
            </c:spPr>
            <c:trendlineType val="linear"/>
            <c:dispRSqr val="0"/>
            <c:dispEq val="0"/>
          </c:trendline>
          <c:trendline>
            <c:spPr>
              <a:ln w="9525" cap="rnd">
                <a:solidFill>
                  <a:schemeClr val="accent1"/>
                </a:solidFill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1.7122891403273036E-4"/>
                  <c:y val="8.2437109443064524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nb-NO"/>
                </a:p>
              </c:txPr>
            </c:trendlineLbl>
          </c:trendline>
          <c:trendline>
            <c:spPr>
              <a:ln w="9525" cap="rnd">
                <a:solidFill>
                  <a:schemeClr val="accent1"/>
                </a:solidFill>
              </a:ln>
              <a:effectLst/>
            </c:spPr>
            <c:trendlineType val="linear"/>
            <c:dispRSqr val="0"/>
            <c:dispEq val="0"/>
          </c:trendline>
          <c:cat>
            <c:numRef>
              <c:extLst>
                <c:ext xmlns:c15="http://schemas.microsoft.com/office/drawing/2012/chart" uri="{02D57815-91ED-43cb-92C2-25804820EDAC}">
                  <c15:fullRef>
                    <c15:sqref>DENMARK!$D$3:$AK$3</c15:sqref>
                  </c15:fullRef>
                </c:ext>
              </c:extLst>
              <c:f>DENMARK!$D$3:$AH$3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DENMARK!$D$7:$AK$7</c15:sqref>
                  </c15:fullRef>
                </c:ext>
              </c:extLst>
              <c:f>DENMARK!$D$7:$AH$7</c:f>
              <c:numCache>
                <c:formatCode>General</c:formatCode>
                <c:ptCount val="31"/>
                <c:pt idx="0">
                  <c:v>90.530291052173908</c:v>
                </c:pt>
                <c:pt idx="1">
                  <c:v>105.67247237826086</c:v>
                </c:pt>
                <c:pt idx="2">
                  <c:v>92.359370417391304</c:v>
                </c:pt>
                <c:pt idx="3">
                  <c:v>92.046024243478271</c:v>
                </c:pt>
                <c:pt idx="4">
                  <c:v>92.693428526086947</c:v>
                </c:pt>
                <c:pt idx="5">
                  <c:v>86.962362778260854</c:v>
                </c:pt>
                <c:pt idx="6">
                  <c:v>97.221817973913048</c:v>
                </c:pt>
                <c:pt idx="7">
                  <c:v>82.979282947826093</c:v>
                </c:pt>
                <c:pt idx="8">
                  <c:v>76.907278882608693</c:v>
                </c:pt>
                <c:pt idx="9">
                  <c:v>71.254647221739134</c:v>
                </c:pt>
                <c:pt idx="10">
                  <c:v>67.354159082608689</c:v>
                </c:pt>
                <c:pt idx="11">
                  <c:v>66.482152921739129</c:v>
                </c:pt>
                <c:pt idx="12">
                  <c:v>65.689017252173912</c:v>
                </c:pt>
                <c:pt idx="13">
                  <c:v>68.521424878260873</c:v>
                </c:pt>
                <c:pt idx="14">
                  <c:v>63.815051269565224</c:v>
                </c:pt>
                <c:pt idx="15">
                  <c:v>61.331199756521748</c:v>
                </c:pt>
                <c:pt idx="16">
                  <c:v>61.256886752173912</c:v>
                </c:pt>
                <c:pt idx="17">
                  <c:v>57.083425730434783</c:v>
                </c:pt>
                <c:pt idx="18">
                  <c:v>52.211530426086959</c:v>
                </c:pt>
                <c:pt idx="19">
                  <c:v>46.470497286956522</c:v>
                </c:pt>
                <c:pt idx="20">
                  <c:v>45.019735995652177</c:v>
                </c:pt>
                <c:pt idx="21">
                  <c:v>42.214713860869566</c:v>
                </c:pt>
                <c:pt idx="22">
                  <c:v>38.982854886956517</c:v>
                </c:pt>
                <c:pt idx="23">
                  <c:v>37.458876030434787</c:v>
                </c:pt>
                <c:pt idx="24">
                  <c:v>34.644150891304342</c:v>
                </c:pt>
                <c:pt idx="25">
                  <c:v>34.188100617391306</c:v>
                </c:pt>
                <c:pt idx="26">
                  <c:v>34.190392813043481</c:v>
                </c:pt>
                <c:pt idx="27">
                  <c:v>33.437459056521739</c:v>
                </c:pt>
                <c:pt idx="28">
                  <c:v>31.672860921739133</c:v>
                </c:pt>
                <c:pt idx="29">
                  <c:v>29.447709312608694</c:v>
                </c:pt>
                <c:pt idx="30">
                  <c:v>27.094443216521743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88-49EF-BF5E-79DB75D238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1961216"/>
        <c:axId val="100416256"/>
      </c:lineChart>
      <c:catAx>
        <c:axId val="101961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  <a:headEnd type="none" w="sm" len="sm"/>
            <a:tailEnd type="none" w="sm" len="sm"/>
          </a:ln>
          <a:effectLst/>
        </c:spPr>
        <c:txPr>
          <a:bodyPr rot="2700000" spcFirstLastPara="1" vertOverflow="ellipsis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00416256"/>
        <c:crosses val="autoZero"/>
        <c:auto val="0"/>
        <c:lblAlgn val="ctr"/>
        <c:lblOffset val="100"/>
        <c:noMultiLvlLbl val="0"/>
      </c:catAx>
      <c:valAx>
        <c:axId val="100416256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0">
                    <a:schemeClr val="tx1">
                      <a:lumMod val="5000"/>
                      <a:lumOff val="95000"/>
                    </a:schemeClr>
                  </a:gs>
                  <a:gs pos="100000">
                    <a:schemeClr val="tx1">
                      <a:lumMod val="15000"/>
                      <a:lumOff val="8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019612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5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b-NO"/>
              <a:t>OTHER</a:t>
            </a:r>
            <a:endParaRPr lang="en-US"/>
          </a:p>
        </c:rich>
      </c:tx>
      <c:layout>
        <c:manualLayout>
          <c:xMode val="edge"/>
          <c:yMode val="edge"/>
          <c:x val="0.37815966754155733"/>
          <c:y val="1.7118402282453638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>
        <c:manualLayout>
          <c:layoutTarget val="inner"/>
          <c:xMode val="edge"/>
          <c:yMode val="edge"/>
          <c:x val="8.9272199627622506E-2"/>
          <c:y val="0.17118392614716263"/>
          <c:w val="0.87753018372703417"/>
          <c:h val="0.64120727419771517"/>
        </c:manualLayout>
      </c:layout>
      <c:lineChart>
        <c:grouping val="standard"/>
        <c:varyColors val="0"/>
        <c:ser>
          <c:idx val="1"/>
          <c:order val="0"/>
          <c:tx>
            <c:v>Reduced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trendline>
            <c:spPr>
              <a:ln w="9525" cap="rnd">
                <a:solidFill>
                  <a:schemeClr val="accent2"/>
                </a:solidFill>
              </a:ln>
              <a:effectLst/>
            </c:spPr>
            <c:trendlineType val="linear"/>
            <c:dispRSqr val="0"/>
            <c:dispEq val="0"/>
          </c:trendline>
          <c:trendline>
            <c:spPr>
              <a:ln w="9525" cap="rnd">
                <a:solidFill>
                  <a:schemeClr val="accent2"/>
                </a:solidFill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nb-NO"/>
                </a:p>
              </c:txPr>
            </c:trendlineLbl>
          </c:trendline>
          <c:cat>
            <c:numRef>
              <c:extLst>
                <c:ext xmlns:c15="http://schemas.microsoft.com/office/drawing/2012/chart" uri="{02D57815-91ED-43cb-92C2-25804820EDAC}">
                  <c15:fullRef>
                    <c15:sqref>OTHER!$D$3:$AK$3</c15:sqref>
                  </c15:fullRef>
                </c:ext>
              </c:extLst>
              <c:f>OTHER!$D$3:$AH$3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OTHER!$D$8:$AK$8</c15:sqref>
                  </c15:fullRef>
                </c:ext>
              </c:extLst>
              <c:f>OTHER!$D$8:$AH$8</c:f>
              <c:numCache>
                <c:formatCode>General</c:formatCode>
                <c:ptCount val="31"/>
                <c:pt idx="0">
                  <c:v>6937.7634976777663</c:v>
                </c:pt>
                <c:pt idx="1">
                  <c:v>6687.0821808378851</c:v>
                </c:pt>
                <c:pt idx="2">
                  <c:v>6578.3267171332946</c:v>
                </c:pt>
                <c:pt idx="3">
                  <c:v>6227.1753181045924</c:v>
                </c:pt>
                <c:pt idx="4">
                  <c:v>6029.2526974877637</c:v>
                </c:pt>
                <c:pt idx="5">
                  <c:v>5879.3361076874116</c:v>
                </c:pt>
                <c:pt idx="6">
                  <c:v>5808.1744896461169</c:v>
                </c:pt>
                <c:pt idx="7">
                  <c:v>5714.9780920169405</c:v>
                </c:pt>
                <c:pt idx="8">
                  <c:v>5658.8490427494135</c:v>
                </c:pt>
                <c:pt idx="9">
                  <c:v>5591.1606187557663</c:v>
                </c:pt>
                <c:pt idx="10">
                  <c:v>5475.5451247057636</c:v>
                </c:pt>
                <c:pt idx="11">
                  <c:v>5464.2974268572943</c:v>
                </c:pt>
                <c:pt idx="12">
                  <c:v>5510.843126637883</c:v>
                </c:pt>
                <c:pt idx="13">
                  <c:v>5575.7508073951767</c:v>
                </c:pt>
                <c:pt idx="14">
                  <c:v>5642.0474184249442</c:v>
                </c:pt>
                <c:pt idx="15">
                  <c:v>5706.9982796095292</c:v>
                </c:pt>
                <c:pt idx="16">
                  <c:v>5728.5223348047084</c:v>
                </c:pt>
                <c:pt idx="17">
                  <c:v>5728.0601749140005</c:v>
                </c:pt>
                <c:pt idx="18">
                  <c:v>5680.8202134460007</c:v>
                </c:pt>
                <c:pt idx="19">
                  <c:v>5666.8037001956491</c:v>
                </c:pt>
                <c:pt idx="20">
                  <c:v>5664.7539228329415</c:v>
                </c:pt>
                <c:pt idx="21">
                  <c:v>5714.1141863894118</c:v>
                </c:pt>
                <c:pt idx="22">
                  <c:v>5797.3858957312941</c:v>
                </c:pt>
                <c:pt idx="23">
                  <c:v>5833.8948404412959</c:v>
                </c:pt>
                <c:pt idx="24">
                  <c:v>5848.4571276805873</c:v>
                </c:pt>
                <c:pt idx="25">
                  <c:v>5889.0963006729426</c:v>
                </c:pt>
                <c:pt idx="26">
                  <c:v>6113.9638466167053</c:v>
                </c:pt>
                <c:pt idx="27">
                  <c:v>6347.8988814994109</c:v>
                </c:pt>
                <c:pt idx="28">
                  <c:v>6510.7068789419982</c:v>
                </c:pt>
                <c:pt idx="29">
                  <c:v>6715.59716520247</c:v>
                </c:pt>
                <c:pt idx="30">
                  <c:v>6851.6305721335311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A6-4B6F-BF45-7ADC7BCD0D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1961216"/>
        <c:axId val="100416256"/>
      </c:lineChart>
      <c:catAx>
        <c:axId val="101961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  <a:headEnd type="none" w="sm" len="sm"/>
            <a:tailEnd type="none" w="sm" len="sm"/>
          </a:ln>
          <a:effectLst/>
        </c:spPr>
        <c:txPr>
          <a:bodyPr rot="2700000" spcFirstLastPara="1" vertOverflow="ellipsis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00416256"/>
        <c:crosses val="autoZero"/>
        <c:auto val="0"/>
        <c:lblAlgn val="ctr"/>
        <c:lblOffset val="100"/>
        <c:noMultiLvlLbl val="0"/>
      </c:catAx>
      <c:valAx>
        <c:axId val="100416256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0">
                    <a:schemeClr val="tx1">
                      <a:lumMod val="5000"/>
                      <a:lumOff val="95000"/>
                    </a:schemeClr>
                  </a:gs>
                  <a:gs pos="100000">
                    <a:schemeClr val="tx1">
                      <a:lumMod val="15000"/>
                      <a:lumOff val="8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019612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5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dENMARK</a:t>
            </a:r>
            <a:endParaRPr lang="en-US"/>
          </a:p>
        </c:rich>
      </c:tx>
      <c:layout>
        <c:manualLayout>
          <c:xMode val="edge"/>
          <c:yMode val="edge"/>
          <c:x val="0.37815966754155733"/>
          <c:y val="1.7118402282453638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>
        <c:manualLayout>
          <c:layoutTarget val="inner"/>
          <c:xMode val="edge"/>
          <c:yMode val="edge"/>
          <c:x val="8.9272199627622506E-2"/>
          <c:y val="0.17118392614716263"/>
          <c:w val="0.87753018372703417"/>
          <c:h val="0.64120727419771517"/>
        </c:manualLayout>
      </c:layout>
      <c:lineChart>
        <c:grouping val="standard"/>
        <c:varyColors val="0"/>
        <c:ser>
          <c:idx val="1"/>
          <c:order val="0"/>
          <c:tx>
            <c:v>Reduced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trendline>
            <c:spPr>
              <a:ln w="9525" cap="rnd">
                <a:solidFill>
                  <a:schemeClr val="accent2"/>
                </a:solidFill>
              </a:ln>
              <a:effectLst/>
            </c:spPr>
            <c:trendlineType val="linear"/>
            <c:dispRSqr val="0"/>
            <c:dispEq val="0"/>
          </c:trendline>
          <c:trendline>
            <c:spPr>
              <a:ln w="9525" cap="rnd">
                <a:solidFill>
                  <a:schemeClr val="accent2"/>
                </a:solidFill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1.5842290493245045E-3"/>
                  <c:y val="8.1776685993078024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nb-NO"/>
                </a:p>
              </c:txPr>
            </c:trendlineLbl>
          </c:trendline>
          <c:cat>
            <c:numRef>
              <c:extLst>
                <c:ext xmlns:c15="http://schemas.microsoft.com/office/drawing/2012/chart" uri="{02D57815-91ED-43cb-92C2-25804820EDAC}">
                  <c15:fullRef>
                    <c15:sqref>DENMARK!$D$3:$AK$3</c15:sqref>
                  </c15:fullRef>
                </c:ext>
              </c:extLst>
              <c:f>DENMARK!$D$3:$AH$3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DENMARK!$D$8:$AK$8</c15:sqref>
                  </c15:fullRef>
                </c:ext>
              </c:extLst>
              <c:f>DENMARK!$D$8:$AH$8</c:f>
              <c:numCache>
                <c:formatCode>General</c:formatCode>
                <c:ptCount val="31"/>
                <c:pt idx="0">
                  <c:v>116.36084772941177</c:v>
                </c:pt>
                <c:pt idx="1">
                  <c:v>112.07994584705884</c:v>
                </c:pt>
                <c:pt idx="2">
                  <c:v>109.06612121176471</c:v>
                </c:pt>
                <c:pt idx="3">
                  <c:v>106.4040992</c:v>
                </c:pt>
                <c:pt idx="4">
                  <c:v>102.65348322352941</c:v>
                </c:pt>
                <c:pt idx="5">
                  <c:v>96.656067611764698</c:v>
                </c:pt>
                <c:pt idx="6">
                  <c:v>92.814525341176463</c:v>
                </c:pt>
                <c:pt idx="7">
                  <c:v>92.020924800000003</c:v>
                </c:pt>
                <c:pt idx="8">
                  <c:v>92.116511529411753</c:v>
                </c:pt>
                <c:pt idx="9">
                  <c:v>87.607506247058822</c:v>
                </c:pt>
                <c:pt idx="10">
                  <c:v>85.491107388235278</c:v>
                </c:pt>
                <c:pt idx="11">
                  <c:v>82.901367952941172</c:v>
                </c:pt>
                <c:pt idx="12">
                  <c:v>80.780853431764712</c:v>
                </c:pt>
                <c:pt idx="13">
                  <c:v>79.612122849411776</c:v>
                </c:pt>
                <c:pt idx="14">
                  <c:v>79.083855068235295</c:v>
                </c:pt>
                <c:pt idx="15">
                  <c:v>76.220967134117643</c:v>
                </c:pt>
                <c:pt idx="16">
                  <c:v>73.416832777647059</c:v>
                </c:pt>
                <c:pt idx="17">
                  <c:v>72.656350801176472</c:v>
                </c:pt>
                <c:pt idx="18">
                  <c:v>71.954032920000003</c:v>
                </c:pt>
                <c:pt idx="19">
                  <c:v>68.562256131764698</c:v>
                </c:pt>
                <c:pt idx="20">
                  <c:v>69.347118070588238</c:v>
                </c:pt>
                <c:pt idx="21">
                  <c:v>66.479039932941191</c:v>
                </c:pt>
                <c:pt idx="22">
                  <c:v>65.138182183529409</c:v>
                </c:pt>
                <c:pt idx="23">
                  <c:v>63.100489595294128</c:v>
                </c:pt>
                <c:pt idx="24">
                  <c:v>63.185192732941175</c:v>
                </c:pt>
                <c:pt idx="25">
                  <c:v>64.340859627058833</c:v>
                </c:pt>
                <c:pt idx="26">
                  <c:v>64.658339307058824</c:v>
                </c:pt>
                <c:pt idx="27">
                  <c:v>66.434536807058819</c:v>
                </c:pt>
                <c:pt idx="28">
                  <c:v>65.544462899999999</c:v>
                </c:pt>
                <c:pt idx="29">
                  <c:v>61.87410861058823</c:v>
                </c:pt>
                <c:pt idx="30">
                  <c:v>62.79782119882352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B2-4A87-A6D4-942090CB6D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1961216"/>
        <c:axId val="100416256"/>
      </c:lineChart>
      <c:catAx>
        <c:axId val="101961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  <a:headEnd type="none" w="sm" len="sm"/>
            <a:tailEnd type="none" w="sm" len="sm"/>
          </a:ln>
          <a:effectLst/>
        </c:spPr>
        <c:txPr>
          <a:bodyPr rot="2700000" spcFirstLastPara="1" vertOverflow="ellipsis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00416256"/>
        <c:crosses val="autoZero"/>
        <c:auto val="0"/>
        <c:lblAlgn val="ctr"/>
        <c:lblOffset val="100"/>
        <c:noMultiLvlLbl val="0"/>
      </c:catAx>
      <c:valAx>
        <c:axId val="100416256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0">
                    <a:schemeClr val="tx1">
                      <a:lumMod val="5000"/>
                      <a:lumOff val="95000"/>
                    </a:schemeClr>
                  </a:gs>
                  <a:gs pos="100000">
                    <a:schemeClr val="tx1">
                      <a:lumMod val="15000"/>
                      <a:lumOff val="8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019612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5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b-NO"/>
              <a:t>FINLAND</a:t>
            </a:r>
            <a:endParaRPr lang="en-US"/>
          </a:p>
        </c:rich>
      </c:tx>
      <c:layout>
        <c:manualLayout>
          <c:xMode val="edge"/>
          <c:yMode val="edge"/>
          <c:x val="0.37815966754155733"/>
          <c:y val="1.7118402282453638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>
        <c:manualLayout>
          <c:layoutTarget val="inner"/>
          <c:xMode val="edge"/>
          <c:yMode val="edge"/>
          <c:x val="8.9272199627622506E-2"/>
          <c:y val="0.17118392614716263"/>
          <c:w val="0.87753018372703417"/>
          <c:h val="0.64120727419771517"/>
        </c:manualLayout>
      </c:layout>
      <c:barChart>
        <c:barDir val="col"/>
        <c:grouping val="stacked"/>
        <c:varyColors val="0"/>
        <c:ser>
          <c:idx val="0"/>
          <c:order val="0"/>
          <c:tx>
            <c:v>Oxidized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FINLAND!$D$3:$AK$3</c15:sqref>
                  </c15:fullRef>
                </c:ext>
              </c:extLst>
              <c:f>FINLAND!$D$3:$AH$3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FINLAND!$D$7:$AK$7</c15:sqref>
                  </c15:fullRef>
                </c:ext>
              </c:extLst>
              <c:f>FINLAND!$D$7:$AH$7</c:f>
              <c:numCache>
                <c:formatCode>General</c:formatCode>
                <c:ptCount val="31"/>
                <c:pt idx="0">
                  <c:v>93.297950656521749</c:v>
                </c:pt>
                <c:pt idx="1">
                  <c:v>92.415820791304355</c:v>
                </c:pt>
                <c:pt idx="2">
                  <c:v>87.673432973913052</c:v>
                </c:pt>
                <c:pt idx="3">
                  <c:v>89.259481834782605</c:v>
                </c:pt>
                <c:pt idx="4">
                  <c:v>89.478373113043475</c:v>
                </c:pt>
                <c:pt idx="5">
                  <c:v>83.095115965217389</c:v>
                </c:pt>
                <c:pt idx="6">
                  <c:v>84.422873226086963</c:v>
                </c:pt>
                <c:pt idx="7">
                  <c:v>82.647281043478273</c:v>
                </c:pt>
                <c:pt idx="8">
                  <c:v>78.346963647826101</c:v>
                </c:pt>
                <c:pt idx="9">
                  <c:v>76.930851017391305</c:v>
                </c:pt>
                <c:pt idx="10">
                  <c:v>73.385589139130431</c:v>
                </c:pt>
                <c:pt idx="11">
                  <c:v>74.405565560869576</c:v>
                </c:pt>
                <c:pt idx="12">
                  <c:v>73.747416978260858</c:v>
                </c:pt>
                <c:pt idx="13">
                  <c:v>75.711827921739129</c:v>
                </c:pt>
                <c:pt idx="14">
                  <c:v>72.191841278260867</c:v>
                </c:pt>
                <c:pt idx="15">
                  <c:v>63.374369069565219</c:v>
                </c:pt>
                <c:pt idx="16">
                  <c:v>68.129121352173911</c:v>
                </c:pt>
                <c:pt idx="17">
                  <c:v>64.205243747826088</c:v>
                </c:pt>
                <c:pt idx="18">
                  <c:v>58.929690947826082</c:v>
                </c:pt>
                <c:pt idx="19">
                  <c:v>53.704456826086954</c:v>
                </c:pt>
                <c:pt idx="20">
                  <c:v>56.97714083478261</c:v>
                </c:pt>
                <c:pt idx="21">
                  <c:v>52.137780008695657</c:v>
                </c:pt>
                <c:pt idx="22">
                  <c:v>49.132785160869567</c:v>
                </c:pt>
                <c:pt idx="23">
                  <c:v>48.241697669565227</c:v>
                </c:pt>
                <c:pt idx="24">
                  <c:v>45.90524570434782</c:v>
                </c:pt>
                <c:pt idx="25">
                  <c:v>42.283923043478254</c:v>
                </c:pt>
                <c:pt idx="26">
                  <c:v>40.975220726086953</c:v>
                </c:pt>
                <c:pt idx="27">
                  <c:v>39.680570178260865</c:v>
                </c:pt>
                <c:pt idx="28">
                  <c:v>38.679273500000001</c:v>
                </c:pt>
                <c:pt idx="29">
                  <c:v>36.491508321739126</c:v>
                </c:pt>
                <c:pt idx="30">
                  <c:v>32.075968065217396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D5D-4F10-AA79-FE7A91C7EEF8}"/>
            </c:ext>
          </c:extLst>
        </c:ser>
        <c:ser>
          <c:idx val="1"/>
          <c:order val="1"/>
          <c:tx>
            <c:v>Reduced</c:v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FINLAND!$D$3:$AK$3</c15:sqref>
                  </c15:fullRef>
                </c:ext>
              </c:extLst>
              <c:f>FINLAND!$D$3:$AH$3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FINLAND!$D$8:$AK$8</c15:sqref>
                  </c15:fullRef>
                </c:ext>
              </c:extLst>
              <c:f>FINLAND!$D$8:$AH$8</c:f>
              <c:numCache>
                <c:formatCode>General</c:formatCode>
                <c:ptCount val="31"/>
                <c:pt idx="0">
                  <c:v>29.337278064705885</c:v>
                </c:pt>
                <c:pt idx="1">
                  <c:v>28.030708950588238</c:v>
                </c:pt>
                <c:pt idx="2">
                  <c:v>26.91883404</c:v>
                </c:pt>
                <c:pt idx="3">
                  <c:v>27.28925333647059</c:v>
                </c:pt>
                <c:pt idx="4">
                  <c:v>28.098323029411763</c:v>
                </c:pt>
                <c:pt idx="5">
                  <c:v>28.112765775294118</c:v>
                </c:pt>
                <c:pt idx="6">
                  <c:v>28.996119509411763</c:v>
                </c:pt>
                <c:pt idx="7">
                  <c:v>30.25856561411765</c:v>
                </c:pt>
                <c:pt idx="8">
                  <c:v>29.671694738823529</c:v>
                </c:pt>
                <c:pt idx="9">
                  <c:v>31.904764458823525</c:v>
                </c:pt>
                <c:pt idx="10">
                  <c:v>29.363653290588239</c:v>
                </c:pt>
                <c:pt idx="11">
                  <c:v>29.568179471764704</c:v>
                </c:pt>
                <c:pt idx="12">
                  <c:v>30.286583871764705</c:v>
                </c:pt>
                <c:pt idx="13">
                  <c:v>31.07560413176471</c:v>
                </c:pt>
                <c:pt idx="14">
                  <c:v>31.461665661176472</c:v>
                </c:pt>
                <c:pt idx="15">
                  <c:v>32.068120444705883</c:v>
                </c:pt>
                <c:pt idx="16">
                  <c:v>31.275964843529408</c:v>
                </c:pt>
                <c:pt idx="17">
                  <c:v>30.908470196470589</c:v>
                </c:pt>
                <c:pt idx="18">
                  <c:v>30.209498249411769</c:v>
                </c:pt>
                <c:pt idx="19">
                  <c:v>30.623626987058824</c:v>
                </c:pt>
                <c:pt idx="20">
                  <c:v>30.931906064705881</c:v>
                </c:pt>
                <c:pt idx="21">
                  <c:v>29.914060770588236</c:v>
                </c:pt>
                <c:pt idx="22">
                  <c:v>29.844372954117645</c:v>
                </c:pt>
                <c:pt idx="23">
                  <c:v>29.288653981176473</c:v>
                </c:pt>
                <c:pt idx="24">
                  <c:v>29.719943416470588</c:v>
                </c:pt>
                <c:pt idx="25">
                  <c:v>28.302519658823524</c:v>
                </c:pt>
                <c:pt idx="26">
                  <c:v>28.016638678823529</c:v>
                </c:pt>
                <c:pt idx="27">
                  <c:v>27.293762398823532</c:v>
                </c:pt>
                <c:pt idx="28">
                  <c:v>27.113483007058822</c:v>
                </c:pt>
                <c:pt idx="29">
                  <c:v>26.501755584705879</c:v>
                </c:pt>
                <c:pt idx="30">
                  <c:v>25.250573336470588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D5D-4F10-AA79-FE7A91C7EE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01961216"/>
        <c:axId val="100416256"/>
      </c:barChart>
      <c:catAx>
        <c:axId val="101961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  <a:headEnd type="none" w="sm" len="sm"/>
            <a:tailEnd type="none" w="sm" len="sm"/>
          </a:ln>
          <a:effectLst/>
        </c:spPr>
        <c:txPr>
          <a:bodyPr rot="2700000" spcFirstLastPara="1" vertOverflow="ellipsis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0041625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00416256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0">
                    <a:schemeClr val="tx1">
                      <a:lumMod val="5000"/>
                      <a:lumOff val="95000"/>
                    </a:schemeClr>
                  </a:gs>
                  <a:gs pos="100000">
                    <a:schemeClr val="tx1">
                      <a:lumMod val="15000"/>
                      <a:lumOff val="8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019612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0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  <a:headEnd type="none" w="sm" len="sm"/>
        <a:tailEnd type="none" w="sm" len="sm"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46000">
            <a:schemeClr val="phClr"/>
          </a:gs>
          <a:gs pos="100000">
            <a:schemeClr val="phClr">
              <a:lumMod val="20000"/>
              <a:lumOff val="80000"/>
              <a:alpha val="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tx1">
                <a:lumMod val="5000"/>
                <a:lumOff val="95000"/>
              </a:schemeClr>
            </a:gs>
            <a:gs pos="100000">
              <a:schemeClr val="tx1">
                <a:lumMod val="15000"/>
                <a:lumOff val="8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tx1">
                <a:lumMod val="5000"/>
                <a:lumOff val="95000"/>
              </a:schemeClr>
            </a:gs>
            <a:gs pos="100000">
              <a:schemeClr val="tx1">
                <a:lumMod val="15000"/>
                <a:lumOff val="8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  <a:headEnd type="none" w="sm" len="sm"/>
        <a:tailEnd type="none" w="sm" len="sm"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00" b="1" kern="1200" cap="all" spc="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30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  <a:headEnd type="none" w="sm" len="sm"/>
        <a:tailEnd type="none" w="sm" len="sm"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46000">
            <a:schemeClr val="phClr"/>
          </a:gs>
          <a:gs pos="100000">
            <a:schemeClr val="phClr">
              <a:lumMod val="20000"/>
              <a:lumOff val="80000"/>
              <a:alpha val="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tx1">
                <a:lumMod val="5000"/>
                <a:lumOff val="95000"/>
              </a:schemeClr>
            </a:gs>
            <a:gs pos="100000">
              <a:schemeClr val="tx1">
                <a:lumMod val="15000"/>
                <a:lumOff val="8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tx1">
                <a:lumMod val="5000"/>
                <a:lumOff val="95000"/>
              </a:schemeClr>
            </a:gs>
            <a:gs pos="100000">
              <a:schemeClr val="tx1">
                <a:lumMod val="15000"/>
                <a:lumOff val="8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  <a:headEnd type="none" w="sm" len="sm"/>
        <a:tailEnd type="none" w="sm" len="sm"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00" b="1" kern="1200" cap="all" spc="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30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  <a:headEnd type="none" w="sm" len="sm"/>
        <a:tailEnd type="none" w="sm" len="sm"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46000">
            <a:schemeClr val="phClr"/>
          </a:gs>
          <a:gs pos="100000">
            <a:schemeClr val="phClr">
              <a:lumMod val="20000"/>
              <a:lumOff val="80000"/>
              <a:alpha val="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tx1">
                <a:lumMod val="5000"/>
                <a:lumOff val="95000"/>
              </a:schemeClr>
            </a:gs>
            <a:gs pos="100000">
              <a:schemeClr val="tx1">
                <a:lumMod val="15000"/>
                <a:lumOff val="8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tx1">
                <a:lumMod val="5000"/>
                <a:lumOff val="95000"/>
              </a:schemeClr>
            </a:gs>
            <a:gs pos="100000">
              <a:schemeClr val="tx1">
                <a:lumMod val="15000"/>
                <a:lumOff val="8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  <a:headEnd type="none" w="sm" len="sm"/>
        <a:tailEnd type="none" w="sm" len="sm"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00" b="1" kern="1200" cap="all" spc="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3.xml><?xml version="1.0" encoding="utf-8"?>
<cs:chartStyle xmlns:cs="http://schemas.microsoft.com/office/drawing/2012/chartStyle" xmlns:a="http://schemas.openxmlformats.org/drawingml/2006/main" id="30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  <a:headEnd type="none" w="sm" len="sm"/>
        <a:tailEnd type="none" w="sm" len="sm"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46000">
            <a:schemeClr val="phClr"/>
          </a:gs>
          <a:gs pos="100000">
            <a:schemeClr val="phClr">
              <a:lumMod val="20000"/>
              <a:lumOff val="80000"/>
              <a:alpha val="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tx1">
                <a:lumMod val="5000"/>
                <a:lumOff val="95000"/>
              </a:schemeClr>
            </a:gs>
            <a:gs pos="100000">
              <a:schemeClr val="tx1">
                <a:lumMod val="15000"/>
                <a:lumOff val="8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tx1">
                <a:lumMod val="5000"/>
                <a:lumOff val="95000"/>
              </a:schemeClr>
            </a:gs>
            <a:gs pos="100000">
              <a:schemeClr val="tx1">
                <a:lumMod val="15000"/>
                <a:lumOff val="8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  <a:headEnd type="none" w="sm" len="sm"/>
        <a:tailEnd type="none" w="sm" len="sm"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00" b="1" kern="1200" cap="all" spc="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30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  <a:headEnd type="none" w="sm" len="sm"/>
        <a:tailEnd type="none" w="sm" len="sm"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46000">
            <a:schemeClr val="phClr"/>
          </a:gs>
          <a:gs pos="100000">
            <a:schemeClr val="phClr">
              <a:lumMod val="20000"/>
              <a:lumOff val="80000"/>
              <a:alpha val="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tx1">
                <a:lumMod val="5000"/>
                <a:lumOff val="95000"/>
              </a:schemeClr>
            </a:gs>
            <a:gs pos="100000">
              <a:schemeClr val="tx1">
                <a:lumMod val="15000"/>
                <a:lumOff val="8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tx1">
                <a:lumMod val="5000"/>
                <a:lumOff val="95000"/>
              </a:schemeClr>
            </a:gs>
            <a:gs pos="100000">
              <a:schemeClr val="tx1">
                <a:lumMod val="15000"/>
                <a:lumOff val="8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  <a:headEnd type="none" w="sm" len="sm"/>
        <a:tailEnd type="none" w="sm" len="sm"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00" b="1" kern="1200" cap="all" spc="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6.xml><?xml version="1.0" encoding="utf-8"?>
<cs:chartStyle xmlns:cs="http://schemas.microsoft.com/office/drawing/2012/chartStyle" xmlns:a="http://schemas.openxmlformats.org/drawingml/2006/main" id="30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  <a:headEnd type="none" w="sm" len="sm"/>
        <a:tailEnd type="none" w="sm" len="sm"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46000">
            <a:schemeClr val="phClr"/>
          </a:gs>
          <a:gs pos="100000">
            <a:schemeClr val="phClr">
              <a:lumMod val="20000"/>
              <a:lumOff val="80000"/>
              <a:alpha val="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tx1">
                <a:lumMod val="5000"/>
                <a:lumOff val="95000"/>
              </a:schemeClr>
            </a:gs>
            <a:gs pos="100000">
              <a:schemeClr val="tx1">
                <a:lumMod val="15000"/>
                <a:lumOff val="8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tx1">
                <a:lumMod val="5000"/>
                <a:lumOff val="95000"/>
              </a:schemeClr>
            </a:gs>
            <a:gs pos="100000">
              <a:schemeClr val="tx1">
                <a:lumMod val="15000"/>
                <a:lumOff val="8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  <a:headEnd type="none" w="sm" len="sm"/>
        <a:tailEnd type="none" w="sm" len="sm"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00" b="1" kern="1200" cap="all" spc="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7.xml><?xml version="1.0" encoding="utf-8"?>
<cs:chartStyle xmlns:cs="http://schemas.microsoft.com/office/drawing/2012/chartStyle" xmlns:a="http://schemas.openxmlformats.org/drawingml/2006/main" id="30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  <a:headEnd type="none" w="sm" len="sm"/>
        <a:tailEnd type="none" w="sm" len="sm"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46000">
            <a:schemeClr val="phClr"/>
          </a:gs>
          <a:gs pos="100000">
            <a:schemeClr val="phClr">
              <a:lumMod val="20000"/>
              <a:lumOff val="80000"/>
              <a:alpha val="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tx1">
                <a:lumMod val="5000"/>
                <a:lumOff val="95000"/>
              </a:schemeClr>
            </a:gs>
            <a:gs pos="100000">
              <a:schemeClr val="tx1">
                <a:lumMod val="15000"/>
                <a:lumOff val="8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tx1">
                <a:lumMod val="5000"/>
                <a:lumOff val="95000"/>
              </a:schemeClr>
            </a:gs>
            <a:gs pos="100000">
              <a:schemeClr val="tx1">
                <a:lumMod val="15000"/>
                <a:lumOff val="8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  <a:headEnd type="none" w="sm" len="sm"/>
        <a:tailEnd type="none" w="sm" len="sm"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00" b="1" kern="1200" cap="all" spc="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30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  <a:headEnd type="none" w="sm" len="sm"/>
        <a:tailEnd type="none" w="sm" len="sm"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46000">
            <a:schemeClr val="phClr"/>
          </a:gs>
          <a:gs pos="100000">
            <a:schemeClr val="phClr">
              <a:lumMod val="20000"/>
              <a:lumOff val="80000"/>
              <a:alpha val="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tx1">
                <a:lumMod val="5000"/>
                <a:lumOff val="95000"/>
              </a:schemeClr>
            </a:gs>
            <a:gs pos="100000">
              <a:schemeClr val="tx1">
                <a:lumMod val="15000"/>
                <a:lumOff val="8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tx1">
                <a:lumMod val="5000"/>
                <a:lumOff val="95000"/>
              </a:schemeClr>
            </a:gs>
            <a:gs pos="100000">
              <a:schemeClr val="tx1">
                <a:lumMod val="15000"/>
                <a:lumOff val="8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  <a:headEnd type="none" w="sm" len="sm"/>
        <a:tailEnd type="none" w="sm" len="sm"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00" b="1" kern="1200" cap="all" spc="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30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  <a:headEnd type="none" w="sm" len="sm"/>
        <a:tailEnd type="none" w="sm" len="sm"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46000">
            <a:schemeClr val="phClr"/>
          </a:gs>
          <a:gs pos="100000">
            <a:schemeClr val="phClr">
              <a:lumMod val="20000"/>
              <a:lumOff val="80000"/>
              <a:alpha val="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tx1">
                <a:lumMod val="5000"/>
                <a:lumOff val="95000"/>
              </a:schemeClr>
            </a:gs>
            <a:gs pos="100000">
              <a:schemeClr val="tx1">
                <a:lumMod val="15000"/>
                <a:lumOff val="8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tx1">
                <a:lumMod val="5000"/>
                <a:lumOff val="95000"/>
              </a:schemeClr>
            </a:gs>
            <a:gs pos="100000">
              <a:schemeClr val="tx1">
                <a:lumMod val="15000"/>
                <a:lumOff val="8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  <a:headEnd type="none" w="sm" len="sm"/>
        <a:tailEnd type="none" w="sm" len="sm"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00" b="1" kern="1200" cap="all" spc="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1.xml><?xml version="1.0" encoding="utf-8"?>
<cs:chartStyle xmlns:cs="http://schemas.microsoft.com/office/drawing/2012/chartStyle" xmlns:a="http://schemas.openxmlformats.org/drawingml/2006/main" id="30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  <a:headEnd type="none" w="sm" len="sm"/>
        <a:tailEnd type="none" w="sm" len="sm"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46000">
            <a:schemeClr val="phClr"/>
          </a:gs>
          <a:gs pos="100000">
            <a:schemeClr val="phClr">
              <a:lumMod val="20000"/>
              <a:lumOff val="80000"/>
              <a:alpha val="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tx1">
                <a:lumMod val="5000"/>
                <a:lumOff val="95000"/>
              </a:schemeClr>
            </a:gs>
            <a:gs pos="100000">
              <a:schemeClr val="tx1">
                <a:lumMod val="15000"/>
                <a:lumOff val="8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tx1">
                <a:lumMod val="5000"/>
                <a:lumOff val="95000"/>
              </a:schemeClr>
            </a:gs>
            <a:gs pos="100000">
              <a:schemeClr val="tx1">
                <a:lumMod val="15000"/>
                <a:lumOff val="8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  <a:headEnd type="none" w="sm" len="sm"/>
        <a:tailEnd type="none" w="sm" len="sm"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00" b="1" kern="1200" cap="all" spc="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30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  <a:headEnd type="none" w="sm" len="sm"/>
        <a:tailEnd type="none" w="sm" len="sm"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46000">
            <a:schemeClr val="phClr"/>
          </a:gs>
          <a:gs pos="100000">
            <a:schemeClr val="phClr">
              <a:lumMod val="20000"/>
              <a:lumOff val="80000"/>
              <a:alpha val="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tx1">
                <a:lumMod val="5000"/>
                <a:lumOff val="95000"/>
              </a:schemeClr>
            </a:gs>
            <a:gs pos="100000">
              <a:schemeClr val="tx1">
                <a:lumMod val="15000"/>
                <a:lumOff val="8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tx1">
                <a:lumMod val="5000"/>
                <a:lumOff val="95000"/>
              </a:schemeClr>
            </a:gs>
            <a:gs pos="100000">
              <a:schemeClr val="tx1">
                <a:lumMod val="15000"/>
                <a:lumOff val="8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  <a:headEnd type="none" w="sm" len="sm"/>
        <a:tailEnd type="none" w="sm" len="sm"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00" b="1" kern="1200" cap="all" spc="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4.xml><?xml version="1.0" encoding="utf-8"?>
<cs:chartStyle xmlns:cs="http://schemas.microsoft.com/office/drawing/2012/chartStyle" xmlns:a="http://schemas.openxmlformats.org/drawingml/2006/main" id="30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  <a:headEnd type="none" w="sm" len="sm"/>
        <a:tailEnd type="none" w="sm" len="sm"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46000">
            <a:schemeClr val="phClr"/>
          </a:gs>
          <a:gs pos="100000">
            <a:schemeClr val="phClr">
              <a:lumMod val="20000"/>
              <a:lumOff val="80000"/>
              <a:alpha val="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tx1">
                <a:lumMod val="5000"/>
                <a:lumOff val="95000"/>
              </a:schemeClr>
            </a:gs>
            <a:gs pos="100000">
              <a:schemeClr val="tx1">
                <a:lumMod val="15000"/>
                <a:lumOff val="8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tx1">
                <a:lumMod val="5000"/>
                <a:lumOff val="95000"/>
              </a:schemeClr>
            </a:gs>
            <a:gs pos="100000">
              <a:schemeClr val="tx1">
                <a:lumMod val="15000"/>
                <a:lumOff val="8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  <a:headEnd type="none" w="sm" len="sm"/>
        <a:tailEnd type="none" w="sm" len="sm"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00" b="1" kern="1200" cap="all" spc="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5.xml><?xml version="1.0" encoding="utf-8"?>
<cs:chartStyle xmlns:cs="http://schemas.microsoft.com/office/drawing/2012/chartStyle" xmlns:a="http://schemas.openxmlformats.org/drawingml/2006/main" id="30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  <a:headEnd type="none" w="sm" len="sm"/>
        <a:tailEnd type="none" w="sm" len="sm"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46000">
            <a:schemeClr val="phClr"/>
          </a:gs>
          <a:gs pos="100000">
            <a:schemeClr val="phClr">
              <a:lumMod val="20000"/>
              <a:lumOff val="80000"/>
              <a:alpha val="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tx1">
                <a:lumMod val="5000"/>
                <a:lumOff val="95000"/>
              </a:schemeClr>
            </a:gs>
            <a:gs pos="100000">
              <a:schemeClr val="tx1">
                <a:lumMod val="15000"/>
                <a:lumOff val="8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tx1">
                <a:lumMod val="5000"/>
                <a:lumOff val="95000"/>
              </a:schemeClr>
            </a:gs>
            <a:gs pos="100000">
              <a:schemeClr val="tx1">
                <a:lumMod val="15000"/>
                <a:lumOff val="8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  <a:headEnd type="none" w="sm" len="sm"/>
        <a:tailEnd type="none" w="sm" len="sm"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00" b="1" kern="1200" cap="all" spc="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30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  <a:headEnd type="none" w="sm" len="sm"/>
        <a:tailEnd type="none" w="sm" len="sm"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46000">
            <a:schemeClr val="phClr"/>
          </a:gs>
          <a:gs pos="100000">
            <a:schemeClr val="phClr">
              <a:lumMod val="20000"/>
              <a:lumOff val="80000"/>
              <a:alpha val="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tx1">
                <a:lumMod val="5000"/>
                <a:lumOff val="95000"/>
              </a:schemeClr>
            </a:gs>
            <a:gs pos="100000">
              <a:schemeClr val="tx1">
                <a:lumMod val="15000"/>
                <a:lumOff val="8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tx1">
                <a:lumMod val="5000"/>
                <a:lumOff val="95000"/>
              </a:schemeClr>
            </a:gs>
            <a:gs pos="100000">
              <a:schemeClr val="tx1">
                <a:lumMod val="15000"/>
                <a:lumOff val="8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  <a:headEnd type="none" w="sm" len="sm"/>
        <a:tailEnd type="none" w="sm" len="sm"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00" b="1" kern="1200" cap="all" spc="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8.xml><?xml version="1.0" encoding="utf-8"?>
<cs:chartStyle xmlns:cs="http://schemas.microsoft.com/office/drawing/2012/chartStyle" xmlns:a="http://schemas.openxmlformats.org/drawingml/2006/main" id="30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  <a:headEnd type="none" w="sm" len="sm"/>
        <a:tailEnd type="none" w="sm" len="sm"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46000">
            <a:schemeClr val="phClr"/>
          </a:gs>
          <a:gs pos="100000">
            <a:schemeClr val="phClr">
              <a:lumMod val="20000"/>
              <a:lumOff val="80000"/>
              <a:alpha val="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tx1">
                <a:lumMod val="5000"/>
                <a:lumOff val="95000"/>
              </a:schemeClr>
            </a:gs>
            <a:gs pos="100000">
              <a:schemeClr val="tx1">
                <a:lumMod val="15000"/>
                <a:lumOff val="8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tx1">
                <a:lumMod val="5000"/>
                <a:lumOff val="95000"/>
              </a:schemeClr>
            </a:gs>
            <a:gs pos="100000">
              <a:schemeClr val="tx1">
                <a:lumMod val="15000"/>
                <a:lumOff val="8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  <a:headEnd type="none" w="sm" len="sm"/>
        <a:tailEnd type="none" w="sm" len="sm"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00" b="1" kern="1200" cap="all" spc="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9.xml><?xml version="1.0" encoding="utf-8"?>
<cs:chartStyle xmlns:cs="http://schemas.microsoft.com/office/drawing/2012/chartStyle" xmlns:a="http://schemas.openxmlformats.org/drawingml/2006/main" id="30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  <a:headEnd type="none" w="sm" len="sm"/>
        <a:tailEnd type="none" w="sm" len="sm"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46000">
            <a:schemeClr val="phClr"/>
          </a:gs>
          <a:gs pos="100000">
            <a:schemeClr val="phClr">
              <a:lumMod val="20000"/>
              <a:lumOff val="80000"/>
              <a:alpha val="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tx1">
                <a:lumMod val="5000"/>
                <a:lumOff val="95000"/>
              </a:schemeClr>
            </a:gs>
            <a:gs pos="100000">
              <a:schemeClr val="tx1">
                <a:lumMod val="15000"/>
                <a:lumOff val="8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tx1">
                <a:lumMod val="5000"/>
                <a:lumOff val="95000"/>
              </a:schemeClr>
            </a:gs>
            <a:gs pos="100000">
              <a:schemeClr val="tx1">
                <a:lumMod val="15000"/>
                <a:lumOff val="8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  <a:headEnd type="none" w="sm" len="sm"/>
        <a:tailEnd type="none" w="sm" len="sm"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00" b="1" kern="1200" cap="all" spc="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0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  <a:headEnd type="none" w="sm" len="sm"/>
        <a:tailEnd type="none" w="sm" len="sm"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46000">
            <a:schemeClr val="phClr"/>
          </a:gs>
          <a:gs pos="100000">
            <a:schemeClr val="phClr">
              <a:lumMod val="20000"/>
              <a:lumOff val="80000"/>
              <a:alpha val="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tx1">
                <a:lumMod val="5000"/>
                <a:lumOff val="95000"/>
              </a:schemeClr>
            </a:gs>
            <a:gs pos="100000">
              <a:schemeClr val="tx1">
                <a:lumMod val="15000"/>
                <a:lumOff val="8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tx1">
                <a:lumMod val="5000"/>
                <a:lumOff val="95000"/>
              </a:schemeClr>
            </a:gs>
            <a:gs pos="100000">
              <a:schemeClr val="tx1">
                <a:lumMod val="15000"/>
                <a:lumOff val="8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  <a:headEnd type="none" w="sm" len="sm"/>
        <a:tailEnd type="none" w="sm" len="sm"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00" b="1" kern="1200" cap="all" spc="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30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  <a:headEnd type="none" w="sm" len="sm"/>
        <a:tailEnd type="none" w="sm" len="sm"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46000">
            <a:schemeClr val="phClr"/>
          </a:gs>
          <a:gs pos="100000">
            <a:schemeClr val="phClr">
              <a:lumMod val="20000"/>
              <a:lumOff val="80000"/>
              <a:alpha val="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tx1">
                <a:lumMod val="5000"/>
                <a:lumOff val="95000"/>
              </a:schemeClr>
            </a:gs>
            <a:gs pos="100000">
              <a:schemeClr val="tx1">
                <a:lumMod val="15000"/>
                <a:lumOff val="8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tx1">
                <a:lumMod val="5000"/>
                <a:lumOff val="95000"/>
              </a:schemeClr>
            </a:gs>
            <a:gs pos="100000">
              <a:schemeClr val="tx1">
                <a:lumMod val="15000"/>
                <a:lumOff val="8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  <a:headEnd type="none" w="sm" len="sm"/>
        <a:tailEnd type="none" w="sm" len="sm"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00" b="1" kern="1200" cap="all" spc="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2.xml><?xml version="1.0" encoding="utf-8"?>
<cs:chartStyle xmlns:cs="http://schemas.microsoft.com/office/drawing/2012/chartStyle" xmlns:a="http://schemas.openxmlformats.org/drawingml/2006/main" id="30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  <a:headEnd type="none" w="sm" len="sm"/>
        <a:tailEnd type="none" w="sm" len="sm"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46000">
            <a:schemeClr val="phClr"/>
          </a:gs>
          <a:gs pos="100000">
            <a:schemeClr val="phClr">
              <a:lumMod val="20000"/>
              <a:lumOff val="80000"/>
              <a:alpha val="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tx1">
                <a:lumMod val="5000"/>
                <a:lumOff val="95000"/>
              </a:schemeClr>
            </a:gs>
            <a:gs pos="100000">
              <a:schemeClr val="tx1">
                <a:lumMod val="15000"/>
                <a:lumOff val="8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tx1">
                <a:lumMod val="5000"/>
                <a:lumOff val="95000"/>
              </a:schemeClr>
            </a:gs>
            <a:gs pos="100000">
              <a:schemeClr val="tx1">
                <a:lumMod val="15000"/>
                <a:lumOff val="8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  <a:headEnd type="none" w="sm" len="sm"/>
        <a:tailEnd type="none" w="sm" len="sm"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00" b="1" kern="1200" cap="all" spc="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3.xml><?xml version="1.0" encoding="utf-8"?>
<cs:chartStyle xmlns:cs="http://schemas.microsoft.com/office/drawing/2012/chartStyle" xmlns:a="http://schemas.openxmlformats.org/drawingml/2006/main" id="30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  <a:headEnd type="none" w="sm" len="sm"/>
        <a:tailEnd type="none" w="sm" len="sm"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46000">
            <a:schemeClr val="phClr"/>
          </a:gs>
          <a:gs pos="100000">
            <a:schemeClr val="phClr">
              <a:lumMod val="20000"/>
              <a:lumOff val="80000"/>
              <a:alpha val="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tx1">
                <a:lumMod val="5000"/>
                <a:lumOff val="95000"/>
              </a:schemeClr>
            </a:gs>
            <a:gs pos="100000">
              <a:schemeClr val="tx1">
                <a:lumMod val="15000"/>
                <a:lumOff val="8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tx1">
                <a:lumMod val="5000"/>
                <a:lumOff val="95000"/>
              </a:schemeClr>
            </a:gs>
            <a:gs pos="100000">
              <a:schemeClr val="tx1">
                <a:lumMod val="15000"/>
                <a:lumOff val="8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  <a:headEnd type="none" w="sm" len="sm"/>
        <a:tailEnd type="none" w="sm" len="sm"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00" b="1" kern="1200" cap="all" spc="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30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  <a:headEnd type="none" w="sm" len="sm"/>
        <a:tailEnd type="none" w="sm" len="sm"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46000">
            <a:schemeClr val="phClr"/>
          </a:gs>
          <a:gs pos="100000">
            <a:schemeClr val="phClr">
              <a:lumMod val="20000"/>
              <a:lumOff val="80000"/>
              <a:alpha val="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tx1">
                <a:lumMod val="5000"/>
                <a:lumOff val="95000"/>
              </a:schemeClr>
            </a:gs>
            <a:gs pos="100000">
              <a:schemeClr val="tx1">
                <a:lumMod val="15000"/>
                <a:lumOff val="8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tx1">
                <a:lumMod val="5000"/>
                <a:lumOff val="95000"/>
              </a:schemeClr>
            </a:gs>
            <a:gs pos="100000">
              <a:schemeClr val="tx1">
                <a:lumMod val="15000"/>
                <a:lumOff val="8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  <a:headEnd type="none" w="sm" len="sm"/>
        <a:tailEnd type="none" w="sm" len="sm"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00" b="1" kern="1200" cap="all" spc="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6.xml><?xml version="1.0" encoding="utf-8"?>
<cs:chartStyle xmlns:cs="http://schemas.microsoft.com/office/drawing/2012/chartStyle" xmlns:a="http://schemas.openxmlformats.org/drawingml/2006/main" id="30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  <a:headEnd type="none" w="sm" len="sm"/>
        <a:tailEnd type="none" w="sm" len="sm"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46000">
            <a:schemeClr val="phClr"/>
          </a:gs>
          <a:gs pos="100000">
            <a:schemeClr val="phClr">
              <a:lumMod val="20000"/>
              <a:lumOff val="80000"/>
              <a:alpha val="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tx1">
                <a:lumMod val="5000"/>
                <a:lumOff val="95000"/>
              </a:schemeClr>
            </a:gs>
            <a:gs pos="100000">
              <a:schemeClr val="tx1">
                <a:lumMod val="15000"/>
                <a:lumOff val="8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tx1">
                <a:lumMod val="5000"/>
                <a:lumOff val="95000"/>
              </a:schemeClr>
            </a:gs>
            <a:gs pos="100000">
              <a:schemeClr val="tx1">
                <a:lumMod val="15000"/>
                <a:lumOff val="8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  <a:headEnd type="none" w="sm" len="sm"/>
        <a:tailEnd type="none" w="sm" len="sm"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00" b="1" kern="1200" cap="all" spc="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7.xml><?xml version="1.0" encoding="utf-8"?>
<cs:chartStyle xmlns:cs="http://schemas.microsoft.com/office/drawing/2012/chartStyle" xmlns:a="http://schemas.openxmlformats.org/drawingml/2006/main" id="30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  <a:headEnd type="none" w="sm" len="sm"/>
        <a:tailEnd type="none" w="sm" len="sm"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46000">
            <a:schemeClr val="phClr"/>
          </a:gs>
          <a:gs pos="100000">
            <a:schemeClr val="phClr">
              <a:lumMod val="20000"/>
              <a:lumOff val="80000"/>
              <a:alpha val="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tx1">
                <a:lumMod val="5000"/>
                <a:lumOff val="95000"/>
              </a:schemeClr>
            </a:gs>
            <a:gs pos="100000">
              <a:schemeClr val="tx1">
                <a:lumMod val="15000"/>
                <a:lumOff val="8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tx1">
                <a:lumMod val="5000"/>
                <a:lumOff val="95000"/>
              </a:schemeClr>
            </a:gs>
            <a:gs pos="100000">
              <a:schemeClr val="tx1">
                <a:lumMod val="15000"/>
                <a:lumOff val="8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  <a:headEnd type="none" w="sm" len="sm"/>
        <a:tailEnd type="none" w="sm" len="sm"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00" b="1" kern="1200" cap="all" spc="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9.xml><?xml version="1.0" encoding="utf-8"?>
<cs:chartStyle xmlns:cs="http://schemas.microsoft.com/office/drawing/2012/chartStyle" xmlns:a="http://schemas.openxmlformats.org/drawingml/2006/main" id="30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  <a:headEnd type="none" w="sm" len="sm"/>
        <a:tailEnd type="none" w="sm" len="sm"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46000">
            <a:schemeClr val="phClr"/>
          </a:gs>
          <a:gs pos="100000">
            <a:schemeClr val="phClr">
              <a:lumMod val="20000"/>
              <a:lumOff val="80000"/>
              <a:alpha val="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tx1">
                <a:lumMod val="5000"/>
                <a:lumOff val="95000"/>
              </a:schemeClr>
            </a:gs>
            <a:gs pos="100000">
              <a:schemeClr val="tx1">
                <a:lumMod val="15000"/>
                <a:lumOff val="8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tx1">
                <a:lumMod val="5000"/>
                <a:lumOff val="95000"/>
              </a:schemeClr>
            </a:gs>
            <a:gs pos="100000">
              <a:schemeClr val="tx1">
                <a:lumMod val="15000"/>
                <a:lumOff val="8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  <a:headEnd type="none" w="sm" len="sm"/>
        <a:tailEnd type="none" w="sm" len="sm"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00" b="1" kern="1200" cap="all" spc="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0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  <a:headEnd type="none" w="sm" len="sm"/>
        <a:tailEnd type="none" w="sm" len="sm"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46000">
            <a:schemeClr val="phClr"/>
          </a:gs>
          <a:gs pos="100000">
            <a:schemeClr val="phClr">
              <a:lumMod val="20000"/>
              <a:lumOff val="80000"/>
              <a:alpha val="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tx1">
                <a:lumMod val="5000"/>
                <a:lumOff val="95000"/>
              </a:schemeClr>
            </a:gs>
            <a:gs pos="100000">
              <a:schemeClr val="tx1">
                <a:lumMod val="15000"/>
                <a:lumOff val="8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tx1">
                <a:lumMod val="5000"/>
                <a:lumOff val="95000"/>
              </a:schemeClr>
            </a:gs>
            <a:gs pos="100000">
              <a:schemeClr val="tx1">
                <a:lumMod val="15000"/>
                <a:lumOff val="8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  <a:headEnd type="none" w="sm" len="sm"/>
        <a:tailEnd type="none" w="sm" len="sm"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00" b="1" kern="1200" cap="all" spc="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0.xml><?xml version="1.0" encoding="utf-8"?>
<cs:chartStyle xmlns:cs="http://schemas.microsoft.com/office/drawing/2012/chartStyle" xmlns:a="http://schemas.openxmlformats.org/drawingml/2006/main" id="30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  <a:headEnd type="none" w="sm" len="sm"/>
        <a:tailEnd type="none" w="sm" len="sm"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46000">
            <a:schemeClr val="phClr"/>
          </a:gs>
          <a:gs pos="100000">
            <a:schemeClr val="phClr">
              <a:lumMod val="20000"/>
              <a:lumOff val="80000"/>
              <a:alpha val="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tx1">
                <a:lumMod val="5000"/>
                <a:lumOff val="95000"/>
              </a:schemeClr>
            </a:gs>
            <a:gs pos="100000">
              <a:schemeClr val="tx1">
                <a:lumMod val="15000"/>
                <a:lumOff val="8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tx1">
                <a:lumMod val="5000"/>
                <a:lumOff val="95000"/>
              </a:schemeClr>
            </a:gs>
            <a:gs pos="100000">
              <a:schemeClr val="tx1">
                <a:lumMod val="15000"/>
                <a:lumOff val="8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  <a:headEnd type="none" w="sm" len="sm"/>
        <a:tailEnd type="none" w="sm" len="sm"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00" b="1" kern="1200" cap="all" spc="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1.xml><?xml version="1.0" encoding="utf-8"?>
<cs:chartStyle xmlns:cs="http://schemas.microsoft.com/office/drawing/2012/chartStyle" xmlns:a="http://schemas.openxmlformats.org/drawingml/2006/main" id="30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  <a:headEnd type="none" w="sm" len="sm"/>
        <a:tailEnd type="none" w="sm" len="sm"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46000">
            <a:schemeClr val="phClr"/>
          </a:gs>
          <a:gs pos="100000">
            <a:schemeClr val="phClr">
              <a:lumMod val="20000"/>
              <a:lumOff val="80000"/>
              <a:alpha val="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tx1">
                <a:lumMod val="5000"/>
                <a:lumOff val="95000"/>
              </a:schemeClr>
            </a:gs>
            <a:gs pos="100000">
              <a:schemeClr val="tx1">
                <a:lumMod val="15000"/>
                <a:lumOff val="8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tx1">
                <a:lumMod val="5000"/>
                <a:lumOff val="95000"/>
              </a:schemeClr>
            </a:gs>
            <a:gs pos="100000">
              <a:schemeClr val="tx1">
                <a:lumMod val="15000"/>
                <a:lumOff val="8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  <a:headEnd type="none" w="sm" len="sm"/>
        <a:tailEnd type="none" w="sm" len="sm"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00" b="1" kern="1200" cap="all" spc="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3.xml><?xml version="1.0" encoding="utf-8"?>
<cs:chartStyle xmlns:cs="http://schemas.microsoft.com/office/drawing/2012/chartStyle" xmlns:a="http://schemas.openxmlformats.org/drawingml/2006/main" id="30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  <a:headEnd type="none" w="sm" len="sm"/>
        <a:tailEnd type="none" w="sm" len="sm"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46000">
            <a:schemeClr val="phClr"/>
          </a:gs>
          <a:gs pos="100000">
            <a:schemeClr val="phClr">
              <a:lumMod val="20000"/>
              <a:lumOff val="80000"/>
              <a:alpha val="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tx1">
                <a:lumMod val="5000"/>
                <a:lumOff val="95000"/>
              </a:schemeClr>
            </a:gs>
            <a:gs pos="100000">
              <a:schemeClr val="tx1">
                <a:lumMod val="15000"/>
                <a:lumOff val="8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tx1">
                <a:lumMod val="5000"/>
                <a:lumOff val="95000"/>
              </a:schemeClr>
            </a:gs>
            <a:gs pos="100000">
              <a:schemeClr val="tx1">
                <a:lumMod val="15000"/>
                <a:lumOff val="8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  <a:headEnd type="none" w="sm" len="sm"/>
        <a:tailEnd type="none" w="sm" len="sm"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00" b="1" kern="1200" cap="all" spc="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4.xml><?xml version="1.0" encoding="utf-8"?>
<cs:chartStyle xmlns:cs="http://schemas.microsoft.com/office/drawing/2012/chartStyle" xmlns:a="http://schemas.openxmlformats.org/drawingml/2006/main" id="30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  <a:headEnd type="none" w="sm" len="sm"/>
        <a:tailEnd type="none" w="sm" len="sm"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46000">
            <a:schemeClr val="phClr"/>
          </a:gs>
          <a:gs pos="100000">
            <a:schemeClr val="phClr">
              <a:lumMod val="20000"/>
              <a:lumOff val="80000"/>
              <a:alpha val="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tx1">
                <a:lumMod val="5000"/>
                <a:lumOff val="95000"/>
              </a:schemeClr>
            </a:gs>
            <a:gs pos="100000">
              <a:schemeClr val="tx1">
                <a:lumMod val="15000"/>
                <a:lumOff val="8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tx1">
                <a:lumMod val="5000"/>
                <a:lumOff val="95000"/>
              </a:schemeClr>
            </a:gs>
            <a:gs pos="100000">
              <a:schemeClr val="tx1">
                <a:lumMod val="15000"/>
                <a:lumOff val="8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  <a:headEnd type="none" w="sm" len="sm"/>
        <a:tailEnd type="none" w="sm" len="sm"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00" b="1" kern="1200" cap="all" spc="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5.xml><?xml version="1.0" encoding="utf-8"?>
<cs:chartStyle xmlns:cs="http://schemas.microsoft.com/office/drawing/2012/chartStyle" xmlns:a="http://schemas.openxmlformats.org/drawingml/2006/main" id="30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  <a:headEnd type="none" w="sm" len="sm"/>
        <a:tailEnd type="none" w="sm" len="sm"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46000">
            <a:schemeClr val="phClr"/>
          </a:gs>
          <a:gs pos="100000">
            <a:schemeClr val="phClr">
              <a:lumMod val="20000"/>
              <a:lumOff val="80000"/>
              <a:alpha val="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tx1">
                <a:lumMod val="5000"/>
                <a:lumOff val="95000"/>
              </a:schemeClr>
            </a:gs>
            <a:gs pos="100000">
              <a:schemeClr val="tx1">
                <a:lumMod val="15000"/>
                <a:lumOff val="8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tx1">
                <a:lumMod val="5000"/>
                <a:lumOff val="95000"/>
              </a:schemeClr>
            </a:gs>
            <a:gs pos="100000">
              <a:schemeClr val="tx1">
                <a:lumMod val="15000"/>
                <a:lumOff val="8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  <a:headEnd type="none" w="sm" len="sm"/>
        <a:tailEnd type="none" w="sm" len="sm"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00" b="1" kern="1200" cap="all" spc="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7.xml><?xml version="1.0" encoding="utf-8"?>
<cs:chartStyle xmlns:cs="http://schemas.microsoft.com/office/drawing/2012/chartStyle" xmlns:a="http://schemas.openxmlformats.org/drawingml/2006/main" id="30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  <a:headEnd type="none" w="sm" len="sm"/>
        <a:tailEnd type="none" w="sm" len="sm"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46000">
            <a:schemeClr val="phClr"/>
          </a:gs>
          <a:gs pos="100000">
            <a:schemeClr val="phClr">
              <a:lumMod val="20000"/>
              <a:lumOff val="80000"/>
              <a:alpha val="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tx1">
                <a:lumMod val="5000"/>
                <a:lumOff val="95000"/>
              </a:schemeClr>
            </a:gs>
            <a:gs pos="100000">
              <a:schemeClr val="tx1">
                <a:lumMod val="15000"/>
                <a:lumOff val="8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tx1">
                <a:lumMod val="5000"/>
                <a:lumOff val="95000"/>
              </a:schemeClr>
            </a:gs>
            <a:gs pos="100000">
              <a:schemeClr val="tx1">
                <a:lumMod val="15000"/>
                <a:lumOff val="8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  <a:headEnd type="none" w="sm" len="sm"/>
        <a:tailEnd type="none" w="sm" len="sm"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00" b="1" kern="1200" cap="all" spc="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8.xml><?xml version="1.0" encoding="utf-8"?>
<cs:chartStyle xmlns:cs="http://schemas.microsoft.com/office/drawing/2012/chartStyle" xmlns:a="http://schemas.openxmlformats.org/drawingml/2006/main" id="30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  <a:headEnd type="none" w="sm" len="sm"/>
        <a:tailEnd type="none" w="sm" len="sm"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46000">
            <a:schemeClr val="phClr"/>
          </a:gs>
          <a:gs pos="100000">
            <a:schemeClr val="phClr">
              <a:lumMod val="20000"/>
              <a:lumOff val="80000"/>
              <a:alpha val="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tx1">
                <a:lumMod val="5000"/>
                <a:lumOff val="95000"/>
              </a:schemeClr>
            </a:gs>
            <a:gs pos="100000">
              <a:schemeClr val="tx1">
                <a:lumMod val="15000"/>
                <a:lumOff val="8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tx1">
                <a:lumMod val="5000"/>
                <a:lumOff val="95000"/>
              </a:schemeClr>
            </a:gs>
            <a:gs pos="100000">
              <a:schemeClr val="tx1">
                <a:lumMod val="15000"/>
                <a:lumOff val="8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  <a:headEnd type="none" w="sm" len="sm"/>
        <a:tailEnd type="none" w="sm" len="sm"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00" b="1" kern="1200" cap="all" spc="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9.xml><?xml version="1.0" encoding="utf-8"?>
<cs:chartStyle xmlns:cs="http://schemas.microsoft.com/office/drawing/2012/chartStyle" xmlns:a="http://schemas.openxmlformats.org/drawingml/2006/main" id="30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  <a:headEnd type="none" w="sm" len="sm"/>
        <a:tailEnd type="none" w="sm" len="sm"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46000">
            <a:schemeClr val="phClr"/>
          </a:gs>
          <a:gs pos="100000">
            <a:schemeClr val="phClr">
              <a:lumMod val="20000"/>
              <a:lumOff val="80000"/>
              <a:alpha val="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tx1">
                <a:lumMod val="5000"/>
                <a:lumOff val="95000"/>
              </a:schemeClr>
            </a:gs>
            <a:gs pos="100000">
              <a:schemeClr val="tx1">
                <a:lumMod val="15000"/>
                <a:lumOff val="8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tx1">
                <a:lumMod val="5000"/>
                <a:lumOff val="95000"/>
              </a:schemeClr>
            </a:gs>
            <a:gs pos="100000">
              <a:schemeClr val="tx1">
                <a:lumMod val="15000"/>
                <a:lumOff val="8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  <a:headEnd type="none" w="sm" len="sm"/>
        <a:tailEnd type="none" w="sm" len="sm"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00" b="1" kern="1200" cap="all" spc="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0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  <a:headEnd type="none" w="sm" len="sm"/>
        <a:tailEnd type="none" w="sm" len="sm"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46000">
            <a:schemeClr val="phClr"/>
          </a:gs>
          <a:gs pos="100000">
            <a:schemeClr val="phClr">
              <a:lumMod val="20000"/>
              <a:lumOff val="80000"/>
              <a:alpha val="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tx1">
                <a:lumMod val="5000"/>
                <a:lumOff val="95000"/>
              </a:schemeClr>
            </a:gs>
            <a:gs pos="100000">
              <a:schemeClr val="tx1">
                <a:lumMod val="15000"/>
                <a:lumOff val="8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tx1">
                <a:lumMod val="5000"/>
                <a:lumOff val="95000"/>
              </a:schemeClr>
            </a:gs>
            <a:gs pos="100000">
              <a:schemeClr val="tx1">
                <a:lumMod val="15000"/>
                <a:lumOff val="8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  <a:headEnd type="none" w="sm" len="sm"/>
        <a:tailEnd type="none" w="sm" len="sm"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00" b="1" kern="1200" cap="all" spc="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1.xml><?xml version="1.0" encoding="utf-8"?>
<cs:chartStyle xmlns:cs="http://schemas.microsoft.com/office/drawing/2012/chartStyle" xmlns:a="http://schemas.openxmlformats.org/drawingml/2006/main" id="30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  <a:headEnd type="none" w="sm" len="sm"/>
        <a:tailEnd type="none" w="sm" len="sm"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46000">
            <a:schemeClr val="phClr"/>
          </a:gs>
          <a:gs pos="100000">
            <a:schemeClr val="phClr">
              <a:lumMod val="20000"/>
              <a:lumOff val="80000"/>
              <a:alpha val="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tx1">
                <a:lumMod val="5000"/>
                <a:lumOff val="95000"/>
              </a:schemeClr>
            </a:gs>
            <a:gs pos="100000">
              <a:schemeClr val="tx1">
                <a:lumMod val="15000"/>
                <a:lumOff val="8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tx1">
                <a:lumMod val="5000"/>
                <a:lumOff val="95000"/>
              </a:schemeClr>
            </a:gs>
            <a:gs pos="100000">
              <a:schemeClr val="tx1">
                <a:lumMod val="15000"/>
                <a:lumOff val="8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  <a:headEnd type="none" w="sm" len="sm"/>
        <a:tailEnd type="none" w="sm" len="sm"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00" b="1" kern="1200" cap="all" spc="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2.xml><?xml version="1.0" encoding="utf-8"?>
<cs:chartStyle xmlns:cs="http://schemas.microsoft.com/office/drawing/2012/chartStyle" xmlns:a="http://schemas.openxmlformats.org/drawingml/2006/main" id="30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  <a:headEnd type="none" w="sm" len="sm"/>
        <a:tailEnd type="none" w="sm" len="sm"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46000">
            <a:schemeClr val="phClr"/>
          </a:gs>
          <a:gs pos="100000">
            <a:schemeClr val="phClr">
              <a:lumMod val="20000"/>
              <a:lumOff val="80000"/>
              <a:alpha val="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tx1">
                <a:lumMod val="5000"/>
                <a:lumOff val="95000"/>
              </a:schemeClr>
            </a:gs>
            <a:gs pos="100000">
              <a:schemeClr val="tx1">
                <a:lumMod val="15000"/>
                <a:lumOff val="8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tx1">
                <a:lumMod val="5000"/>
                <a:lumOff val="95000"/>
              </a:schemeClr>
            </a:gs>
            <a:gs pos="100000">
              <a:schemeClr val="tx1">
                <a:lumMod val="15000"/>
                <a:lumOff val="8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  <a:headEnd type="none" w="sm" len="sm"/>
        <a:tailEnd type="none" w="sm" len="sm"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00" b="1" kern="1200" cap="all" spc="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3.xml><?xml version="1.0" encoding="utf-8"?>
<cs:chartStyle xmlns:cs="http://schemas.microsoft.com/office/drawing/2012/chartStyle" xmlns:a="http://schemas.openxmlformats.org/drawingml/2006/main" id="30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  <a:headEnd type="none" w="sm" len="sm"/>
        <a:tailEnd type="none" w="sm" len="sm"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46000">
            <a:schemeClr val="phClr"/>
          </a:gs>
          <a:gs pos="100000">
            <a:schemeClr val="phClr">
              <a:lumMod val="20000"/>
              <a:lumOff val="80000"/>
              <a:alpha val="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tx1">
                <a:lumMod val="5000"/>
                <a:lumOff val="95000"/>
              </a:schemeClr>
            </a:gs>
            <a:gs pos="100000">
              <a:schemeClr val="tx1">
                <a:lumMod val="15000"/>
                <a:lumOff val="8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tx1">
                <a:lumMod val="5000"/>
                <a:lumOff val="95000"/>
              </a:schemeClr>
            </a:gs>
            <a:gs pos="100000">
              <a:schemeClr val="tx1">
                <a:lumMod val="15000"/>
                <a:lumOff val="8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  <a:headEnd type="none" w="sm" len="sm"/>
        <a:tailEnd type="none" w="sm" len="sm"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00" b="1" kern="1200" cap="all" spc="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5.xml><?xml version="1.0" encoding="utf-8"?>
<cs:chartStyle xmlns:cs="http://schemas.microsoft.com/office/drawing/2012/chartStyle" xmlns:a="http://schemas.openxmlformats.org/drawingml/2006/main" id="30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  <a:headEnd type="none" w="sm" len="sm"/>
        <a:tailEnd type="none" w="sm" len="sm"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46000">
            <a:schemeClr val="phClr"/>
          </a:gs>
          <a:gs pos="100000">
            <a:schemeClr val="phClr">
              <a:lumMod val="20000"/>
              <a:lumOff val="80000"/>
              <a:alpha val="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tx1">
                <a:lumMod val="5000"/>
                <a:lumOff val="95000"/>
              </a:schemeClr>
            </a:gs>
            <a:gs pos="100000">
              <a:schemeClr val="tx1">
                <a:lumMod val="15000"/>
                <a:lumOff val="8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tx1">
                <a:lumMod val="5000"/>
                <a:lumOff val="95000"/>
              </a:schemeClr>
            </a:gs>
            <a:gs pos="100000">
              <a:schemeClr val="tx1">
                <a:lumMod val="15000"/>
                <a:lumOff val="8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  <a:headEnd type="none" w="sm" len="sm"/>
        <a:tailEnd type="none" w="sm" len="sm"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00" b="1" kern="1200" cap="all" spc="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6.xml><?xml version="1.0" encoding="utf-8"?>
<cs:chartStyle xmlns:cs="http://schemas.microsoft.com/office/drawing/2012/chartStyle" xmlns:a="http://schemas.openxmlformats.org/drawingml/2006/main" id="30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  <a:headEnd type="none" w="sm" len="sm"/>
        <a:tailEnd type="none" w="sm" len="sm"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46000">
            <a:schemeClr val="phClr"/>
          </a:gs>
          <a:gs pos="100000">
            <a:schemeClr val="phClr">
              <a:lumMod val="20000"/>
              <a:lumOff val="80000"/>
              <a:alpha val="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tx1">
                <a:lumMod val="5000"/>
                <a:lumOff val="95000"/>
              </a:schemeClr>
            </a:gs>
            <a:gs pos="100000">
              <a:schemeClr val="tx1">
                <a:lumMod val="15000"/>
                <a:lumOff val="8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tx1">
                <a:lumMod val="5000"/>
                <a:lumOff val="95000"/>
              </a:schemeClr>
            </a:gs>
            <a:gs pos="100000">
              <a:schemeClr val="tx1">
                <a:lumMod val="15000"/>
                <a:lumOff val="8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  <a:headEnd type="none" w="sm" len="sm"/>
        <a:tailEnd type="none" w="sm" len="sm"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00" b="1" kern="1200" cap="all" spc="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7.xml><?xml version="1.0" encoding="utf-8"?>
<cs:chartStyle xmlns:cs="http://schemas.microsoft.com/office/drawing/2012/chartStyle" xmlns:a="http://schemas.openxmlformats.org/drawingml/2006/main" id="30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  <a:headEnd type="none" w="sm" len="sm"/>
        <a:tailEnd type="none" w="sm" len="sm"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46000">
            <a:schemeClr val="phClr"/>
          </a:gs>
          <a:gs pos="100000">
            <a:schemeClr val="phClr">
              <a:lumMod val="20000"/>
              <a:lumOff val="80000"/>
              <a:alpha val="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tx1">
                <a:lumMod val="5000"/>
                <a:lumOff val="95000"/>
              </a:schemeClr>
            </a:gs>
            <a:gs pos="100000">
              <a:schemeClr val="tx1">
                <a:lumMod val="15000"/>
                <a:lumOff val="8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tx1">
                <a:lumMod val="5000"/>
                <a:lumOff val="95000"/>
              </a:schemeClr>
            </a:gs>
            <a:gs pos="100000">
              <a:schemeClr val="tx1">
                <a:lumMod val="15000"/>
                <a:lumOff val="8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  <a:headEnd type="none" w="sm" len="sm"/>
        <a:tailEnd type="none" w="sm" len="sm"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00" b="1" kern="1200" cap="all" spc="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9.xml><?xml version="1.0" encoding="utf-8"?>
<cs:chartStyle xmlns:cs="http://schemas.microsoft.com/office/drawing/2012/chartStyle" xmlns:a="http://schemas.openxmlformats.org/drawingml/2006/main" id="30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  <a:headEnd type="none" w="sm" len="sm"/>
        <a:tailEnd type="none" w="sm" len="sm"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46000">
            <a:schemeClr val="phClr"/>
          </a:gs>
          <a:gs pos="100000">
            <a:schemeClr val="phClr">
              <a:lumMod val="20000"/>
              <a:lumOff val="80000"/>
              <a:alpha val="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tx1">
                <a:lumMod val="5000"/>
                <a:lumOff val="95000"/>
              </a:schemeClr>
            </a:gs>
            <a:gs pos="100000">
              <a:schemeClr val="tx1">
                <a:lumMod val="15000"/>
                <a:lumOff val="8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tx1">
                <a:lumMod val="5000"/>
                <a:lumOff val="95000"/>
              </a:schemeClr>
            </a:gs>
            <a:gs pos="100000">
              <a:schemeClr val="tx1">
                <a:lumMod val="15000"/>
                <a:lumOff val="8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  <a:headEnd type="none" w="sm" len="sm"/>
        <a:tailEnd type="none" w="sm" len="sm"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00" b="1" kern="1200" cap="all" spc="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0.xml><?xml version="1.0" encoding="utf-8"?>
<cs:chartStyle xmlns:cs="http://schemas.microsoft.com/office/drawing/2012/chartStyle" xmlns:a="http://schemas.openxmlformats.org/drawingml/2006/main" id="30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  <a:headEnd type="none" w="sm" len="sm"/>
        <a:tailEnd type="none" w="sm" len="sm"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46000">
            <a:schemeClr val="phClr"/>
          </a:gs>
          <a:gs pos="100000">
            <a:schemeClr val="phClr">
              <a:lumMod val="20000"/>
              <a:lumOff val="80000"/>
              <a:alpha val="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tx1">
                <a:lumMod val="5000"/>
                <a:lumOff val="95000"/>
              </a:schemeClr>
            </a:gs>
            <a:gs pos="100000">
              <a:schemeClr val="tx1">
                <a:lumMod val="15000"/>
                <a:lumOff val="8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tx1">
                <a:lumMod val="5000"/>
                <a:lumOff val="95000"/>
              </a:schemeClr>
            </a:gs>
            <a:gs pos="100000">
              <a:schemeClr val="tx1">
                <a:lumMod val="15000"/>
                <a:lumOff val="8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  <a:headEnd type="none" w="sm" len="sm"/>
        <a:tailEnd type="none" w="sm" len="sm"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00" b="1" kern="1200" cap="all" spc="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1.xml><?xml version="1.0" encoding="utf-8"?>
<cs:chartStyle xmlns:cs="http://schemas.microsoft.com/office/drawing/2012/chartStyle" xmlns:a="http://schemas.openxmlformats.org/drawingml/2006/main" id="30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  <a:headEnd type="none" w="sm" len="sm"/>
        <a:tailEnd type="none" w="sm" len="sm"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46000">
            <a:schemeClr val="phClr"/>
          </a:gs>
          <a:gs pos="100000">
            <a:schemeClr val="phClr">
              <a:lumMod val="20000"/>
              <a:lumOff val="80000"/>
              <a:alpha val="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tx1">
                <a:lumMod val="5000"/>
                <a:lumOff val="95000"/>
              </a:schemeClr>
            </a:gs>
            <a:gs pos="100000">
              <a:schemeClr val="tx1">
                <a:lumMod val="15000"/>
                <a:lumOff val="8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tx1">
                <a:lumMod val="5000"/>
                <a:lumOff val="95000"/>
              </a:schemeClr>
            </a:gs>
            <a:gs pos="100000">
              <a:schemeClr val="tx1">
                <a:lumMod val="15000"/>
                <a:lumOff val="8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  <a:headEnd type="none" w="sm" len="sm"/>
        <a:tailEnd type="none" w="sm" len="sm"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00" b="1" kern="1200" cap="all" spc="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3.xml><?xml version="1.0" encoding="utf-8"?>
<cs:chartStyle xmlns:cs="http://schemas.microsoft.com/office/drawing/2012/chartStyle" xmlns:a="http://schemas.openxmlformats.org/drawingml/2006/main" id="30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  <a:headEnd type="none" w="sm" len="sm"/>
        <a:tailEnd type="none" w="sm" len="sm"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46000">
            <a:schemeClr val="phClr"/>
          </a:gs>
          <a:gs pos="100000">
            <a:schemeClr val="phClr">
              <a:lumMod val="20000"/>
              <a:lumOff val="80000"/>
              <a:alpha val="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tx1">
                <a:lumMod val="5000"/>
                <a:lumOff val="95000"/>
              </a:schemeClr>
            </a:gs>
            <a:gs pos="100000">
              <a:schemeClr val="tx1">
                <a:lumMod val="15000"/>
                <a:lumOff val="8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tx1">
                <a:lumMod val="5000"/>
                <a:lumOff val="95000"/>
              </a:schemeClr>
            </a:gs>
            <a:gs pos="100000">
              <a:schemeClr val="tx1">
                <a:lumMod val="15000"/>
                <a:lumOff val="8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  <a:headEnd type="none" w="sm" len="sm"/>
        <a:tailEnd type="none" w="sm" len="sm"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00" b="1" kern="1200" cap="all" spc="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4.xml><?xml version="1.0" encoding="utf-8"?>
<cs:chartStyle xmlns:cs="http://schemas.microsoft.com/office/drawing/2012/chartStyle" xmlns:a="http://schemas.openxmlformats.org/drawingml/2006/main" id="30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  <a:headEnd type="none" w="sm" len="sm"/>
        <a:tailEnd type="none" w="sm" len="sm"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46000">
            <a:schemeClr val="phClr"/>
          </a:gs>
          <a:gs pos="100000">
            <a:schemeClr val="phClr">
              <a:lumMod val="20000"/>
              <a:lumOff val="80000"/>
              <a:alpha val="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tx1">
                <a:lumMod val="5000"/>
                <a:lumOff val="95000"/>
              </a:schemeClr>
            </a:gs>
            <a:gs pos="100000">
              <a:schemeClr val="tx1">
                <a:lumMod val="15000"/>
                <a:lumOff val="8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tx1">
                <a:lumMod val="5000"/>
                <a:lumOff val="95000"/>
              </a:schemeClr>
            </a:gs>
            <a:gs pos="100000">
              <a:schemeClr val="tx1">
                <a:lumMod val="15000"/>
                <a:lumOff val="8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  <a:headEnd type="none" w="sm" len="sm"/>
        <a:tailEnd type="none" w="sm" len="sm"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00" b="1" kern="1200" cap="all" spc="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6.xml><?xml version="1.0" encoding="utf-8"?>
<cs:chartStyle xmlns:cs="http://schemas.microsoft.com/office/drawing/2012/chartStyle" xmlns:a="http://schemas.openxmlformats.org/drawingml/2006/main" id="30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  <a:headEnd type="none" w="sm" len="sm"/>
        <a:tailEnd type="none" w="sm" len="sm"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46000">
            <a:schemeClr val="phClr"/>
          </a:gs>
          <a:gs pos="100000">
            <a:schemeClr val="phClr">
              <a:lumMod val="20000"/>
              <a:lumOff val="80000"/>
              <a:alpha val="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tx1">
                <a:lumMod val="5000"/>
                <a:lumOff val="95000"/>
              </a:schemeClr>
            </a:gs>
            <a:gs pos="100000">
              <a:schemeClr val="tx1">
                <a:lumMod val="15000"/>
                <a:lumOff val="8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tx1">
                <a:lumMod val="5000"/>
                <a:lumOff val="95000"/>
              </a:schemeClr>
            </a:gs>
            <a:gs pos="100000">
              <a:schemeClr val="tx1">
                <a:lumMod val="15000"/>
                <a:lumOff val="8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  <a:headEnd type="none" w="sm" len="sm"/>
        <a:tailEnd type="none" w="sm" len="sm"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00" b="1" kern="1200" cap="all" spc="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7.xml><?xml version="1.0" encoding="utf-8"?>
<cs:chartStyle xmlns:cs="http://schemas.microsoft.com/office/drawing/2012/chartStyle" xmlns:a="http://schemas.openxmlformats.org/drawingml/2006/main" id="30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  <a:headEnd type="none" w="sm" len="sm"/>
        <a:tailEnd type="none" w="sm" len="sm"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46000">
            <a:schemeClr val="phClr"/>
          </a:gs>
          <a:gs pos="100000">
            <a:schemeClr val="phClr">
              <a:lumMod val="20000"/>
              <a:lumOff val="80000"/>
              <a:alpha val="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tx1">
                <a:lumMod val="5000"/>
                <a:lumOff val="95000"/>
              </a:schemeClr>
            </a:gs>
            <a:gs pos="100000">
              <a:schemeClr val="tx1">
                <a:lumMod val="15000"/>
                <a:lumOff val="8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tx1">
                <a:lumMod val="5000"/>
                <a:lumOff val="95000"/>
              </a:schemeClr>
            </a:gs>
            <a:gs pos="100000">
              <a:schemeClr val="tx1">
                <a:lumMod val="15000"/>
                <a:lumOff val="8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  <a:headEnd type="none" w="sm" len="sm"/>
        <a:tailEnd type="none" w="sm" len="sm"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00" b="1" kern="1200" cap="all" spc="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9.xml><?xml version="1.0" encoding="utf-8"?>
<cs:chartStyle xmlns:cs="http://schemas.microsoft.com/office/drawing/2012/chartStyle" xmlns:a="http://schemas.openxmlformats.org/drawingml/2006/main" id="30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  <a:headEnd type="none" w="sm" len="sm"/>
        <a:tailEnd type="none" w="sm" len="sm"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46000">
            <a:schemeClr val="phClr"/>
          </a:gs>
          <a:gs pos="100000">
            <a:schemeClr val="phClr">
              <a:lumMod val="20000"/>
              <a:lumOff val="80000"/>
              <a:alpha val="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tx1">
                <a:lumMod val="5000"/>
                <a:lumOff val="95000"/>
              </a:schemeClr>
            </a:gs>
            <a:gs pos="100000">
              <a:schemeClr val="tx1">
                <a:lumMod val="15000"/>
                <a:lumOff val="8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tx1">
                <a:lumMod val="5000"/>
                <a:lumOff val="95000"/>
              </a:schemeClr>
            </a:gs>
            <a:gs pos="100000">
              <a:schemeClr val="tx1">
                <a:lumMod val="15000"/>
                <a:lumOff val="8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  <a:headEnd type="none" w="sm" len="sm"/>
        <a:tailEnd type="none" w="sm" len="sm"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00" b="1" kern="1200" cap="all" spc="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30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  <a:headEnd type="none" w="sm" len="sm"/>
        <a:tailEnd type="none" w="sm" len="sm"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46000">
            <a:schemeClr val="phClr"/>
          </a:gs>
          <a:gs pos="100000">
            <a:schemeClr val="phClr">
              <a:lumMod val="20000"/>
              <a:lumOff val="80000"/>
              <a:alpha val="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tx1">
                <a:lumMod val="5000"/>
                <a:lumOff val="95000"/>
              </a:schemeClr>
            </a:gs>
            <a:gs pos="100000">
              <a:schemeClr val="tx1">
                <a:lumMod val="15000"/>
                <a:lumOff val="8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tx1">
                <a:lumMod val="5000"/>
                <a:lumOff val="95000"/>
              </a:schemeClr>
            </a:gs>
            <a:gs pos="100000">
              <a:schemeClr val="tx1">
                <a:lumMod val="15000"/>
                <a:lumOff val="8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  <a:headEnd type="none" w="sm" len="sm"/>
        <a:tailEnd type="none" w="sm" len="sm"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00" b="1" kern="1200" cap="all" spc="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0.xml><?xml version="1.0" encoding="utf-8"?>
<cs:chartStyle xmlns:cs="http://schemas.microsoft.com/office/drawing/2012/chartStyle" xmlns:a="http://schemas.openxmlformats.org/drawingml/2006/main" id="30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  <a:headEnd type="none" w="sm" len="sm"/>
        <a:tailEnd type="none" w="sm" len="sm"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46000">
            <a:schemeClr val="phClr"/>
          </a:gs>
          <a:gs pos="100000">
            <a:schemeClr val="phClr">
              <a:lumMod val="20000"/>
              <a:lumOff val="80000"/>
              <a:alpha val="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tx1">
                <a:lumMod val="5000"/>
                <a:lumOff val="95000"/>
              </a:schemeClr>
            </a:gs>
            <a:gs pos="100000">
              <a:schemeClr val="tx1">
                <a:lumMod val="15000"/>
                <a:lumOff val="8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tx1">
                <a:lumMod val="5000"/>
                <a:lumOff val="95000"/>
              </a:schemeClr>
            </a:gs>
            <a:gs pos="100000">
              <a:schemeClr val="tx1">
                <a:lumMod val="15000"/>
                <a:lumOff val="8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  <a:headEnd type="none" w="sm" len="sm"/>
        <a:tailEnd type="none" w="sm" len="sm"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00" b="1" kern="1200" cap="all" spc="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30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  <a:headEnd type="none" w="sm" len="sm"/>
        <a:tailEnd type="none" w="sm" len="sm"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46000">
            <a:schemeClr val="phClr"/>
          </a:gs>
          <a:gs pos="100000">
            <a:schemeClr val="phClr">
              <a:lumMod val="20000"/>
              <a:lumOff val="80000"/>
              <a:alpha val="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tx1">
                <a:lumMod val="5000"/>
                <a:lumOff val="95000"/>
              </a:schemeClr>
            </a:gs>
            <a:gs pos="100000">
              <a:schemeClr val="tx1">
                <a:lumMod val="15000"/>
                <a:lumOff val="8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tx1">
                <a:lumMod val="5000"/>
                <a:lumOff val="95000"/>
              </a:schemeClr>
            </a:gs>
            <a:gs pos="100000">
              <a:schemeClr val="tx1">
                <a:lumMod val="15000"/>
                <a:lumOff val="8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  <a:headEnd type="none" w="sm" len="sm"/>
        <a:tailEnd type="none" w="sm" len="sm"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00" b="1" kern="1200" cap="all" spc="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30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  <a:headEnd type="none" w="sm" len="sm"/>
        <a:tailEnd type="none" w="sm" len="sm"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46000">
            <a:schemeClr val="phClr"/>
          </a:gs>
          <a:gs pos="100000">
            <a:schemeClr val="phClr">
              <a:lumMod val="20000"/>
              <a:lumOff val="80000"/>
              <a:alpha val="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tx1">
                <a:lumMod val="5000"/>
                <a:lumOff val="95000"/>
              </a:schemeClr>
            </a:gs>
            <a:gs pos="100000">
              <a:schemeClr val="tx1">
                <a:lumMod val="15000"/>
                <a:lumOff val="8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tx1">
                <a:lumMod val="5000"/>
                <a:lumOff val="95000"/>
              </a:schemeClr>
            </a:gs>
            <a:gs pos="100000">
              <a:schemeClr val="tx1">
                <a:lumMod val="15000"/>
                <a:lumOff val="8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  <a:headEnd type="none" w="sm" len="sm"/>
        <a:tailEnd type="none" w="sm" len="sm"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00" b="1" kern="1200" cap="all" spc="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9.xml"/><Relationship Id="rId2" Type="http://schemas.openxmlformats.org/officeDocument/2006/relationships/chart" Target="../charts/chart38.xml"/><Relationship Id="rId1" Type="http://schemas.openxmlformats.org/officeDocument/2006/relationships/chart" Target="../charts/chart37.xml"/><Relationship Id="rId4" Type="http://schemas.openxmlformats.org/officeDocument/2006/relationships/chart" Target="../charts/chart40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3.xml"/><Relationship Id="rId2" Type="http://schemas.openxmlformats.org/officeDocument/2006/relationships/chart" Target="../charts/chart42.xml"/><Relationship Id="rId1" Type="http://schemas.openxmlformats.org/officeDocument/2006/relationships/chart" Target="../charts/chart41.xml"/><Relationship Id="rId4" Type="http://schemas.openxmlformats.org/officeDocument/2006/relationships/chart" Target="../charts/chart44.xml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7.xml"/><Relationship Id="rId2" Type="http://schemas.openxmlformats.org/officeDocument/2006/relationships/chart" Target="../charts/chart46.xml"/><Relationship Id="rId1" Type="http://schemas.openxmlformats.org/officeDocument/2006/relationships/chart" Target="../charts/chart45.xml"/><Relationship Id="rId4" Type="http://schemas.openxmlformats.org/officeDocument/2006/relationships/chart" Target="../charts/chart48.xml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1.xml"/><Relationship Id="rId2" Type="http://schemas.openxmlformats.org/officeDocument/2006/relationships/chart" Target="../charts/chart50.xml"/><Relationship Id="rId1" Type="http://schemas.openxmlformats.org/officeDocument/2006/relationships/chart" Target="../charts/chart49.xml"/><Relationship Id="rId4" Type="http://schemas.openxmlformats.org/officeDocument/2006/relationships/chart" Target="../charts/chart52.xml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5.xml"/><Relationship Id="rId2" Type="http://schemas.openxmlformats.org/officeDocument/2006/relationships/chart" Target="../charts/chart54.xml"/><Relationship Id="rId1" Type="http://schemas.openxmlformats.org/officeDocument/2006/relationships/chart" Target="../charts/chart53.xml"/><Relationship Id="rId4" Type="http://schemas.openxmlformats.org/officeDocument/2006/relationships/chart" Target="../charts/chart56.xml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9.xml"/><Relationship Id="rId2" Type="http://schemas.openxmlformats.org/officeDocument/2006/relationships/chart" Target="../charts/chart58.xml"/><Relationship Id="rId1" Type="http://schemas.openxmlformats.org/officeDocument/2006/relationships/chart" Target="../charts/chart57.xml"/><Relationship Id="rId4" Type="http://schemas.openxmlformats.org/officeDocument/2006/relationships/chart" Target="../charts/chart60.xml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3.xml"/><Relationship Id="rId2" Type="http://schemas.openxmlformats.org/officeDocument/2006/relationships/chart" Target="../charts/chart62.xml"/><Relationship Id="rId1" Type="http://schemas.openxmlformats.org/officeDocument/2006/relationships/chart" Target="../charts/chart61.xml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6.xml"/><Relationship Id="rId2" Type="http://schemas.openxmlformats.org/officeDocument/2006/relationships/chart" Target="../charts/chart65.xml"/><Relationship Id="rId1" Type="http://schemas.openxmlformats.org/officeDocument/2006/relationships/chart" Target="../charts/chart64.xml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9.xml"/><Relationship Id="rId2" Type="http://schemas.openxmlformats.org/officeDocument/2006/relationships/chart" Target="../charts/chart68.xml"/><Relationship Id="rId1" Type="http://schemas.openxmlformats.org/officeDocument/2006/relationships/chart" Target="../charts/chart67.xml"/><Relationship Id="rId4" Type="http://schemas.openxmlformats.org/officeDocument/2006/relationships/chart" Target="../charts/chart70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chart" Target="../charts/chart8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4" Type="http://schemas.openxmlformats.org/officeDocument/2006/relationships/chart" Target="../charts/chart12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Relationship Id="rId4" Type="http://schemas.openxmlformats.org/officeDocument/2006/relationships/chart" Target="../charts/chart16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9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4" Type="http://schemas.openxmlformats.org/officeDocument/2006/relationships/chart" Target="../charts/chart20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3.xml"/><Relationship Id="rId2" Type="http://schemas.openxmlformats.org/officeDocument/2006/relationships/chart" Target="../charts/chart22.xml"/><Relationship Id="rId1" Type="http://schemas.openxmlformats.org/officeDocument/2006/relationships/chart" Target="../charts/chart21.xml"/><Relationship Id="rId4" Type="http://schemas.openxmlformats.org/officeDocument/2006/relationships/chart" Target="../charts/chart2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7.xml"/><Relationship Id="rId2" Type="http://schemas.openxmlformats.org/officeDocument/2006/relationships/chart" Target="../charts/chart26.xml"/><Relationship Id="rId1" Type="http://schemas.openxmlformats.org/officeDocument/2006/relationships/chart" Target="../charts/chart25.xml"/><Relationship Id="rId4" Type="http://schemas.openxmlformats.org/officeDocument/2006/relationships/chart" Target="../charts/chart28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1.xml"/><Relationship Id="rId2" Type="http://schemas.openxmlformats.org/officeDocument/2006/relationships/chart" Target="../charts/chart30.xml"/><Relationship Id="rId1" Type="http://schemas.openxmlformats.org/officeDocument/2006/relationships/chart" Target="../charts/chart29.xml"/><Relationship Id="rId4" Type="http://schemas.openxmlformats.org/officeDocument/2006/relationships/chart" Target="../charts/chart32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5.xml"/><Relationship Id="rId2" Type="http://schemas.openxmlformats.org/officeDocument/2006/relationships/chart" Target="../charts/chart34.xml"/><Relationship Id="rId1" Type="http://schemas.openxmlformats.org/officeDocument/2006/relationships/chart" Target="../charts/chart33.xml"/><Relationship Id="rId4" Type="http://schemas.openxmlformats.org/officeDocument/2006/relationships/chart" Target="../charts/chart3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623898</xdr:colOff>
      <xdr:row>10</xdr:row>
      <xdr:rowOff>773</xdr:rowOff>
    </xdr:from>
    <xdr:to>
      <xdr:col>17</xdr:col>
      <xdr:colOff>239266</xdr:colOff>
      <xdr:row>26</xdr:row>
      <xdr:rowOff>1603</xdr:rowOff>
    </xdr:to>
    <xdr:graphicFrame macro="">
      <xdr:nvGraphicFramePr>
        <xdr:cNvPr id="2" name="Wykres 2">
          <a:extLst>
            <a:ext uri="{FF2B5EF4-FFF2-40B4-BE49-F238E27FC236}">
              <a16:creationId xmlns:a16="http://schemas.microsoft.com/office/drawing/2014/main" id="{5ADD7E4E-9EAA-4AF2-93E8-DAD3B6A871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621803</xdr:colOff>
      <xdr:row>32</xdr:row>
      <xdr:rowOff>181792</xdr:rowOff>
    </xdr:from>
    <xdr:to>
      <xdr:col>17</xdr:col>
      <xdr:colOff>248425</xdr:colOff>
      <xdr:row>49</xdr:row>
      <xdr:rowOff>182879</xdr:rowOff>
    </xdr:to>
    <xdr:graphicFrame macro="">
      <xdr:nvGraphicFramePr>
        <xdr:cNvPr id="3" name="Wykres 4">
          <a:extLst>
            <a:ext uri="{FF2B5EF4-FFF2-40B4-BE49-F238E27FC236}">
              <a16:creationId xmlns:a16="http://schemas.microsoft.com/office/drawing/2014/main" id="{D26E6B82-D7E2-41FF-B780-E7A070F64E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20</xdr:col>
      <xdr:colOff>0</xdr:colOff>
      <xdr:row>10</xdr:row>
      <xdr:rowOff>0</xdr:rowOff>
    </xdr:from>
    <xdr:to>
      <xdr:col>34</xdr:col>
      <xdr:colOff>240208</xdr:colOff>
      <xdr:row>26</xdr:row>
      <xdr:rowOff>830</xdr:rowOff>
    </xdr:to>
    <xdr:graphicFrame macro="">
      <xdr:nvGraphicFramePr>
        <xdr:cNvPr id="4" name="Wykres 2">
          <a:extLst>
            <a:ext uri="{FF2B5EF4-FFF2-40B4-BE49-F238E27FC236}">
              <a16:creationId xmlns:a16="http://schemas.microsoft.com/office/drawing/2014/main" id="{ACCDB839-B24F-4479-9E9D-CB748A1274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37</xdr:col>
      <xdr:colOff>0</xdr:colOff>
      <xdr:row>10</xdr:row>
      <xdr:rowOff>0</xdr:rowOff>
    </xdr:from>
    <xdr:to>
      <xdr:col>51</xdr:col>
      <xdr:colOff>240208</xdr:colOff>
      <xdr:row>26</xdr:row>
      <xdr:rowOff>830</xdr:rowOff>
    </xdr:to>
    <xdr:graphicFrame macro="">
      <xdr:nvGraphicFramePr>
        <xdr:cNvPr id="5" name="Wykres 2">
          <a:extLst>
            <a:ext uri="{FF2B5EF4-FFF2-40B4-BE49-F238E27FC236}">
              <a16:creationId xmlns:a16="http://schemas.microsoft.com/office/drawing/2014/main" id="{2126933A-C7ED-4DC1-9B4E-3F7184D575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623898</xdr:colOff>
      <xdr:row>10</xdr:row>
      <xdr:rowOff>773</xdr:rowOff>
    </xdr:from>
    <xdr:to>
      <xdr:col>17</xdr:col>
      <xdr:colOff>239266</xdr:colOff>
      <xdr:row>25</xdr:row>
      <xdr:rowOff>184483</xdr:rowOff>
    </xdr:to>
    <xdr:graphicFrame macro="">
      <xdr:nvGraphicFramePr>
        <xdr:cNvPr id="2" name="Wykres 2">
          <a:extLst>
            <a:ext uri="{FF2B5EF4-FFF2-40B4-BE49-F238E27FC236}">
              <a16:creationId xmlns:a16="http://schemas.microsoft.com/office/drawing/2014/main" id="{C3AB871E-4003-466E-A92A-F9DF2623E3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621803</xdr:colOff>
      <xdr:row>32</xdr:row>
      <xdr:rowOff>181792</xdr:rowOff>
    </xdr:from>
    <xdr:to>
      <xdr:col>17</xdr:col>
      <xdr:colOff>248425</xdr:colOff>
      <xdr:row>50</xdr:row>
      <xdr:rowOff>7619</xdr:rowOff>
    </xdr:to>
    <xdr:graphicFrame macro="">
      <xdr:nvGraphicFramePr>
        <xdr:cNvPr id="3" name="Wykres 4">
          <a:extLst>
            <a:ext uri="{FF2B5EF4-FFF2-40B4-BE49-F238E27FC236}">
              <a16:creationId xmlns:a16="http://schemas.microsoft.com/office/drawing/2014/main" id="{D5330C73-98F5-4A95-9A29-FF009A1F9F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20</xdr:col>
      <xdr:colOff>0</xdr:colOff>
      <xdr:row>10</xdr:row>
      <xdr:rowOff>0</xdr:rowOff>
    </xdr:from>
    <xdr:to>
      <xdr:col>34</xdr:col>
      <xdr:colOff>233594</xdr:colOff>
      <xdr:row>25</xdr:row>
      <xdr:rowOff>183710</xdr:rowOff>
    </xdr:to>
    <xdr:graphicFrame macro="">
      <xdr:nvGraphicFramePr>
        <xdr:cNvPr id="4" name="Wykres 2">
          <a:extLst>
            <a:ext uri="{FF2B5EF4-FFF2-40B4-BE49-F238E27FC236}">
              <a16:creationId xmlns:a16="http://schemas.microsoft.com/office/drawing/2014/main" id="{F0F9892B-C9E0-49CC-B11B-BAD0F0F23B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37</xdr:col>
      <xdr:colOff>0</xdr:colOff>
      <xdr:row>10</xdr:row>
      <xdr:rowOff>0</xdr:rowOff>
    </xdr:from>
    <xdr:to>
      <xdr:col>51</xdr:col>
      <xdr:colOff>233594</xdr:colOff>
      <xdr:row>25</xdr:row>
      <xdr:rowOff>183710</xdr:rowOff>
    </xdr:to>
    <xdr:graphicFrame macro="">
      <xdr:nvGraphicFramePr>
        <xdr:cNvPr id="5" name="Wykres 2">
          <a:extLst>
            <a:ext uri="{FF2B5EF4-FFF2-40B4-BE49-F238E27FC236}">
              <a16:creationId xmlns:a16="http://schemas.microsoft.com/office/drawing/2014/main" id="{D91623C7-EA51-450D-828C-594156477C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623898</xdr:colOff>
      <xdr:row>10</xdr:row>
      <xdr:rowOff>773</xdr:rowOff>
    </xdr:from>
    <xdr:to>
      <xdr:col>17</xdr:col>
      <xdr:colOff>239266</xdr:colOff>
      <xdr:row>25</xdr:row>
      <xdr:rowOff>184483</xdr:rowOff>
    </xdr:to>
    <xdr:graphicFrame macro="">
      <xdr:nvGraphicFramePr>
        <xdr:cNvPr id="2" name="Wykres 2">
          <a:extLst>
            <a:ext uri="{FF2B5EF4-FFF2-40B4-BE49-F238E27FC236}">
              <a16:creationId xmlns:a16="http://schemas.microsoft.com/office/drawing/2014/main" id="{AACF38E5-E19D-4FB6-8F5C-9AA7370714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621803</xdr:colOff>
      <xdr:row>32</xdr:row>
      <xdr:rowOff>181792</xdr:rowOff>
    </xdr:from>
    <xdr:to>
      <xdr:col>17</xdr:col>
      <xdr:colOff>248425</xdr:colOff>
      <xdr:row>50</xdr:row>
      <xdr:rowOff>7619</xdr:rowOff>
    </xdr:to>
    <xdr:graphicFrame macro="">
      <xdr:nvGraphicFramePr>
        <xdr:cNvPr id="3" name="Wykres 4">
          <a:extLst>
            <a:ext uri="{FF2B5EF4-FFF2-40B4-BE49-F238E27FC236}">
              <a16:creationId xmlns:a16="http://schemas.microsoft.com/office/drawing/2014/main" id="{72EA8E8B-A098-4961-B6F3-9D296F8DC7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20</xdr:col>
      <xdr:colOff>0</xdr:colOff>
      <xdr:row>10</xdr:row>
      <xdr:rowOff>0</xdr:rowOff>
    </xdr:from>
    <xdr:to>
      <xdr:col>34</xdr:col>
      <xdr:colOff>233594</xdr:colOff>
      <xdr:row>25</xdr:row>
      <xdr:rowOff>183710</xdr:rowOff>
    </xdr:to>
    <xdr:graphicFrame macro="">
      <xdr:nvGraphicFramePr>
        <xdr:cNvPr id="4" name="Wykres 2">
          <a:extLst>
            <a:ext uri="{FF2B5EF4-FFF2-40B4-BE49-F238E27FC236}">
              <a16:creationId xmlns:a16="http://schemas.microsoft.com/office/drawing/2014/main" id="{FB37958D-D08B-47B4-AAD8-C8152D5185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37</xdr:col>
      <xdr:colOff>0</xdr:colOff>
      <xdr:row>10</xdr:row>
      <xdr:rowOff>0</xdr:rowOff>
    </xdr:from>
    <xdr:to>
      <xdr:col>51</xdr:col>
      <xdr:colOff>233594</xdr:colOff>
      <xdr:row>25</xdr:row>
      <xdr:rowOff>183710</xdr:rowOff>
    </xdr:to>
    <xdr:graphicFrame macro="">
      <xdr:nvGraphicFramePr>
        <xdr:cNvPr id="5" name="Wykres 2">
          <a:extLst>
            <a:ext uri="{FF2B5EF4-FFF2-40B4-BE49-F238E27FC236}">
              <a16:creationId xmlns:a16="http://schemas.microsoft.com/office/drawing/2014/main" id="{A3C045B5-89A1-4AE3-965D-6847D4EC45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623898</xdr:colOff>
      <xdr:row>10</xdr:row>
      <xdr:rowOff>773</xdr:rowOff>
    </xdr:from>
    <xdr:to>
      <xdr:col>17</xdr:col>
      <xdr:colOff>239266</xdr:colOff>
      <xdr:row>25</xdr:row>
      <xdr:rowOff>184483</xdr:rowOff>
    </xdr:to>
    <xdr:graphicFrame macro="">
      <xdr:nvGraphicFramePr>
        <xdr:cNvPr id="2" name="Wykres 2">
          <a:extLst>
            <a:ext uri="{FF2B5EF4-FFF2-40B4-BE49-F238E27FC236}">
              <a16:creationId xmlns:a16="http://schemas.microsoft.com/office/drawing/2014/main" id="{6FB5FDB2-D0C5-48DA-A6F5-D6D99E3BEA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621803</xdr:colOff>
      <xdr:row>32</xdr:row>
      <xdr:rowOff>181792</xdr:rowOff>
    </xdr:from>
    <xdr:to>
      <xdr:col>17</xdr:col>
      <xdr:colOff>248425</xdr:colOff>
      <xdr:row>50</xdr:row>
      <xdr:rowOff>7619</xdr:rowOff>
    </xdr:to>
    <xdr:graphicFrame macro="">
      <xdr:nvGraphicFramePr>
        <xdr:cNvPr id="3" name="Wykres 4">
          <a:extLst>
            <a:ext uri="{FF2B5EF4-FFF2-40B4-BE49-F238E27FC236}">
              <a16:creationId xmlns:a16="http://schemas.microsoft.com/office/drawing/2014/main" id="{F2AD0FD9-A895-4FBD-9B92-46F35A7A6C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20</xdr:col>
      <xdr:colOff>0</xdr:colOff>
      <xdr:row>10</xdr:row>
      <xdr:rowOff>0</xdr:rowOff>
    </xdr:from>
    <xdr:to>
      <xdr:col>34</xdr:col>
      <xdr:colOff>233594</xdr:colOff>
      <xdr:row>25</xdr:row>
      <xdr:rowOff>183710</xdr:rowOff>
    </xdr:to>
    <xdr:graphicFrame macro="">
      <xdr:nvGraphicFramePr>
        <xdr:cNvPr id="4" name="Wykres 2">
          <a:extLst>
            <a:ext uri="{FF2B5EF4-FFF2-40B4-BE49-F238E27FC236}">
              <a16:creationId xmlns:a16="http://schemas.microsoft.com/office/drawing/2014/main" id="{0B73685B-26EC-46CF-A5DE-CE764549A7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37</xdr:col>
      <xdr:colOff>0</xdr:colOff>
      <xdr:row>10</xdr:row>
      <xdr:rowOff>0</xdr:rowOff>
    </xdr:from>
    <xdr:to>
      <xdr:col>51</xdr:col>
      <xdr:colOff>233594</xdr:colOff>
      <xdr:row>25</xdr:row>
      <xdr:rowOff>183710</xdr:rowOff>
    </xdr:to>
    <xdr:graphicFrame macro="">
      <xdr:nvGraphicFramePr>
        <xdr:cNvPr id="5" name="Wykres 2">
          <a:extLst>
            <a:ext uri="{FF2B5EF4-FFF2-40B4-BE49-F238E27FC236}">
              <a16:creationId xmlns:a16="http://schemas.microsoft.com/office/drawing/2014/main" id="{630C8010-3FCD-49EF-A731-3443A5325F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623898</xdr:colOff>
      <xdr:row>10</xdr:row>
      <xdr:rowOff>773</xdr:rowOff>
    </xdr:from>
    <xdr:to>
      <xdr:col>17</xdr:col>
      <xdr:colOff>239266</xdr:colOff>
      <xdr:row>25</xdr:row>
      <xdr:rowOff>184483</xdr:rowOff>
    </xdr:to>
    <xdr:graphicFrame macro="">
      <xdr:nvGraphicFramePr>
        <xdr:cNvPr id="2" name="Wykres 2">
          <a:extLst>
            <a:ext uri="{FF2B5EF4-FFF2-40B4-BE49-F238E27FC236}">
              <a16:creationId xmlns:a16="http://schemas.microsoft.com/office/drawing/2014/main" id="{F944DECD-757E-4FD9-920F-5B9ACD0F20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621803</xdr:colOff>
      <xdr:row>32</xdr:row>
      <xdr:rowOff>181792</xdr:rowOff>
    </xdr:from>
    <xdr:to>
      <xdr:col>17</xdr:col>
      <xdr:colOff>248425</xdr:colOff>
      <xdr:row>50</xdr:row>
      <xdr:rowOff>7619</xdr:rowOff>
    </xdr:to>
    <xdr:graphicFrame macro="">
      <xdr:nvGraphicFramePr>
        <xdr:cNvPr id="3" name="Wykres 4">
          <a:extLst>
            <a:ext uri="{FF2B5EF4-FFF2-40B4-BE49-F238E27FC236}">
              <a16:creationId xmlns:a16="http://schemas.microsoft.com/office/drawing/2014/main" id="{5799BDD5-C68C-4718-AB14-5A278F98D6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20</xdr:col>
      <xdr:colOff>0</xdr:colOff>
      <xdr:row>10</xdr:row>
      <xdr:rowOff>0</xdr:rowOff>
    </xdr:from>
    <xdr:to>
      <xdr:col>34</xdr:col>
      <xdr:colOff>233594</xdr:colOff>
      <xdr:row>25</xdr:row>
      <xdr:rowOff>183710</xdr:rowOff>
    </xdr:to>
    <xdr:graphicFrame macro="">
      <xdr:nvGraphicFramePr>
        <xdr:cNvPr id="4" name="Wykres 2">
          <a:extLst>
            <a:ext uri="{FF2B5EF4-FFF2-40B4-BE49-F238E27FC236}">
              <a16:creationId xmlns:a16="http://schemas.microsoft.com/office/drawing/2014/main" id="{2FBD86D1-36E5-4CDA-9C0A-4337FA057B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37</xdr:col>
      <xdr:colOff>0</xdr:colOff>
      <xdr:row>10</xdr:row>
      <xdr:rowOff>0</xdr:rowOff>
    </xdr:from>
    <xdr:to>
      <xdr:col>51</xdr:col>
      <xdr:colOff>233594</xdr:colOff>
      <xdr:row>25</xdr:row>
      <xdr:rowOff>183710</xdr:rowOff>
    </xdr:to>
    <xdr:graphicFrame macro="">
      <xdr:nvGraphicFramePr>
        <xdr:cNvPr id="5" name="Wykres 2">
          <a:extLst>
            <a:ext uri="{FF2B5EF4-FFF2-40B4-BE49-F238E27FC236}">
              <a16:creationId xmlns:a16="http://schemas.microsoft.com/office/drawing/2014/main" id="{29624E9C-39C3-4710-8452-8567A0E2DE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623898</xdr:colOff>
      <xdr:row>10</xdr:row>
      <xdr:rowOff>773</xdr:rowOff>
    </xdr:from>
    <xdr:to>
      <xdr:col>17</xdr:col>
      <xdr:colOff>239266</xdr:colOff>
      <xdr:row>25</xdr:row>
      <xdr:rowOff>184483</xdr:rowOff>
    </xdr:to>
    <xdr:graphicFrame macro="">
      <xdr:nvGraphicFramePr>
        <xdr:cNvPr id="2" name="Wykres 2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621803</xdr:colOff>
      <xdr:row>32</xdr:row>
      <xdr:rowOff>181792</xdr:rowOff>
    </xdr:from>
    <xdr:to>
      <xdr:col>17</xdr:col>
      <xdr:colOff>248425</xdr:colOff>
      <xdr:row>50</xdr:row>
      <xdr:rowOff>7619</xdr:rowOff>
    </xdr:to>
    <xdr:graphicFrame macro="">
      <xdr:nvGraphicFramePr>
        <xdr:cNvPr id="3" name="Wykres 4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20</xdr:col>
      <xdr:colOff>0</xdr:colOff>
      <xdr:row>10</xdr:row>
      <xdr:rowOff>0</xdr:rowOff>
    </xdr:from>
    <xdr:to>
      <xdr:col>34</xdr:col>
      <xdr:colOff>233594</xdr:colOff>
      <xdr:row>25</xdr:row>
      <xdr:rowOff>183710</xdr:rowOff>
    </xdr:to>
    <xdr:graphicFrame macro="">
      <xdr:nvGraphicFramePr>
        <xdr:cNvPr id="4" name="Wykres 2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37</xdr:col>
      <xdr:colOff>0</xdr:colOff>
      <xdr:row>10</xdr:row>
      <xdr:rowOff>0</xdr:rowOff>
    </xdr:from>
    <xdr:to>
      <xdr:col>51</xdr:col>
      <xdr:colOff>233594</xdr:colOff>
      <xdr:row>25</xdr:row>
      <xdr:rowOff>183710</xdr:rowOff>
    </xdr:to>
    <xdr:graphicFrame macro="">
      <xdr:nvGraphicFramePr>
        <xdr:cNvPr id="5" name="Wykres 2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623898</xdr:colOff>
      <xdr:row>10</xdr:row>
      <xdr:rowOff>773</xdr:rowOff>
    </xdr:from>
    <xdr:to>
      <xdr:col>17</xdr:col>
      <xdr:colOff>239266</xdr:colOff>
      <xdr:row>25</xdr:row>
      <xdr:rowOff>184483</xdr:rowOff>
    </xdr:to>
    <xdr:graphicFrame macro="">
      <xdr:nvGraphicFramePr>
        <xdr:cNvPr id="2" name="Wykres 2">
          <a:extLst>
            <a:ext uri="{FF2B5EF4-FFF2-40B4-BE49-F238E27FC236}">
              <a16:creationId xmlns:a16="http://schemas.microsoft.com/office/drawing/2014/main" id="{839EFE32-D008-482B-8E03-87041EFF9E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621803</xdr:colOff>
      <xdr:row>32</xdr:row>
      <xdr:rowOff>181792</xdr:rowOff>
    </xdr:from>
    <xdr:to>
      <xdr:col>17</xdr:col>
      <xdr:colOff>248425</xdr:colOff>
      <xdr:row>50</xdr:row>
      <xdr:rowOff>7619</xdr:rowOff>
    </xdr:to>
    <xdr:graphicFrame macro="">
      <xdr:nvGraphicFramePr>
        <xdr:cNvPr id="3" name="Wykres 4">
          <a:extLst>
            <a:ext uri="{FF2B5EF4-FFF2-40B4-BE49-F238E27FC236}">
              <a16:creationId xmlns:a16="http://schemas.microsoft.com/office/drawing/2014/main" id="{AF4562F8-752F-497C-9675-3855FBC80E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20</xdr:col>
      <xdr:colOff>0</xdr:colOff>
      <xdr:row>10</xdr:row>
      <xdr:rowOff>0</xdr:rowOff>
    </xdr:from>
    <xdr:to>
      <xdr:col>34</xdr:col>
      <xdr:colOff>233594</xdr:colOff>
      <xdr:row>25</xdr:row>
      <xdr:rowOff>183710</xdr:rowOff>
    </xdr:to>
    <xdr:graphicFrame macro="">
      <xdr:nvGraphicFramePr>
        <xdr:cNvPr id="4" name="Wykres 2">
          <a:extLst>
            <a:ext uri="{FF2B5EF4-FFF2-40B4-BE49-F238E27FC236}">
              <a16:creationId xmlns:a16="http://schemas.microsoft.com/office/drawing/2014/main" id="{DE13FF7B-A307-4547-9D28-16E47DC618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37</xdr:col>
      <xdr:colOff>0</xdr:colOff>
      <xdr:row>10</xdr:row>
      <xdr:rowOff>0</xdr:rowOff>
    </xdr:from>
    <xdr:to>
      <xdr:col>51</xdr:col>
      <xdr:colOff>233594</xdr:colOff>
      <xdr:row>25</xdr:row>
      <xdr:rowOff>183710</xdr:rowOff>
    </xdr:to>
    <xdr:graphicFrame macro="">
      <xdr:nvGraphicFramePr>
        <xdr:cNvPr id="5" name="Wykres 2">
          <a:extLst>
            <a:ext uri="{FF2B5EF4-FFF2-40B4-BE49-F238E27FC236}">
              <a16:creationId xmlns:a16="http://schemas.microsoft.com/office/drawing/2014/main" id="{E84D3855-0435-4879-B26C-6ED59AD604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623898</xdr:colOff>
      <xdr:row>10</xdr:row>
      <xdr:rowOff>773</xdr:rowOff>
    </xdr:from>
    <xdr:to>
      <xdr:col>17</xdr:col>
      <xdr:colOff>239266</xdr:colOff>
      <xdr:row>25</xdr:row>
      <xdr:rowOff>184483</xdr:rowOff>
    </xdr:to>
    <xdr:graphicFrame macro="">
      <xdr:nvGraphicFramePr>
        <xdr:cNvPr id="2" name="Wykres 2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621803</xdr:colOff>
      <xdr:row>32</xdr:row>
      <xdr:rowOff>181792</xdr:rowOff>
    </xdr:from>
    <xdr:to>
      <xdr:col>17</xdr:col>
      <xdr:colOff>248425</xdr:colOff>
      <xdr:row>49</xdr:row>
      <xdr:rowOff>182879</xdr:rowOff>
    </xdr:to>
    <xdr:graphicFrame macro="">
      <xdr:nvGraphicFramePr>
        <xdr:cNvPr id="3" name="Wykres 4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20</xdr:col>
      <xdr:colOff>0</xdr:colOff>
      <xdr:row>10</xdr:row>
      <xdr:rowOff>0</xdr:rowOff>
    </xdr:from>
    <xdr:to>
      <xdr:col>34</xdr:col>
      <xdr:colOff>240208</xdr:colOff>
      <xdr:row>26</xdr:row>
      <xdr:rowOff>830</xdr:rowOff>
    </xdr:to>
    <xdr:graphicFrame macro="">
      <xdr:nvGraphicFramePr>
        <xdr:cNvPr id="4" name="Wykres 2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623898</xdr:colOff>
      <xdr:row>10</xdr:row>
      <xdr:rowOff>773</xdr:rowOff>
    </xdr:from>
    <xdr:to>
      <xdr:col>17</xdr:col>
      <xdr:colOff>239266</xdr:colOff>
      <xdr:row>25</xdr:row>
      <xdr:rowOff>184483</xdr:rowOff>
    </xdr:to>
    <xdr:graphicFrame macro="">
      <xdr:nvGraphicFramePr>
        <xdr:cNvPr id="2" name="Wykres 2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621803</xdr:colOff>
      <xdr:row>32</xdr:row>
      <xdr:rowOff>181792</xdr:rowOff>
    </xdr:from>
    <xdr:to>
      <xdr:col>17</xdr:col>
      <xdr:colOff>248425</xdr:colOff>
      <xdr:row>50</xdr:row>
      <xdr:rowOff>7619</xdr:rowOff>
    </xdr:to>
    <xdr:graphicFrame macro="">
      <xdr:nvGraphicFramePr>
        <xdr:cNvPr id="3" name="Wykres 4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20</xdr:col>
      <xdr:colOff>0</xdr:colOff>
      <xdr:row>10</xdr:row>
      <xdr:rowOff>0</xdr:rowOff>
    </xdr:from>
    <xdr:to>
      <xdr:col>34</xdr:col>
      <xdr:colOff>235600</xdr:colOff>
      <xdr:row>26</xdr:row>
      <xdr:rowOff>6501</xdr:rowOff>
    </xdr:to>
    <xdr:graphicFrame macro="">
      <xdr:nvGraphicFramePr>
        <xdr:cNvPr id="4" name="Wykres 2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623898</xdr:colOff>
      <xdr:row>10</xdr:row>
      <xdr:rowOff>773</xdr:rowOff>
    </xdr:from>
    <xdr:to>
      <xdr:col>17</xdr:col>
      <xdr:colOff>239266</xdr:colOff>
      <xdr:row>25</xdr:row>
      <xdr:rowOff>184483</xdr:rowOff>
    </xdr:to>
    <xdr:graphicFrame macro="">
      <xdr:nvGraphicFramePr>
        <xdr:cNvPr id="2" name="Wykres 2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621803</xdr:colOff>
      <xdr:row>32</xdr:row>
      <xdr:rowOff>181792</xdr:rowOff>
    </xdr:from>
    <xdr:to>
      <xdr:col>17</xdr:col>
      <xdr:colOff>248425</xdr:colOff>
      <xdr:row>50</xdr:row>
      <xdr:rowOff>7619</xdr:rowOff>
    </xdr:to>
    <xdr:graphicFrame macro="">
      <xdr:nvGraphicFramePr>
        <xdr:cNvPr id="3" name="Wykres 4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20</xdr:col>
      <xdr:colOff>0</xdr:colOff>
      <xdr:row>10</xdr:row>
      <xdr:rowOff>0</xdr:rowOff>
    </xdr:from>
    <xdr:to>
      <xdr:col>34</xdr:col>
      <xdr:colOff>238822</xdr:colOff>
      <xdr:row>26</xdr:row>
      <xdr:rowOff>3601</xdr:rowOff>
    </xdr:to>
    <xdr:graphicFrame macro="">
      <xdr:nvGraphicFramePr>
        <xdr:cNvPr id="4" name="Wykres 2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37</xdr:col>
      <xdr:colOff>0</xdr:colOff>
      <xdr:row>10</xdr:row>
      <xdr:rowOff>0</xdr:rowOff>
    </xdr:from>
    <xdr:to>
      <xdr:col>51</xdr:col>
      <xdr:colOff>238822</xdr:colOff>
      <xdr:row>26</xdr:row>
      <xdr:rowOff>3601</xdr:rowOff>
    </xdr:to>
    <xdr:graphicFrame macro="">
      <xdr:nvGraphicFramePr>
        <xdr:cNvPr id="5" name="Wykres 2">
          <a:extLst>
            <a:ext uri="{FF2B5EF4-FFF2-40B4-BE49-F238E27FC236}">
              <a16:creationId xmlns:a16="http://schemas.microsoft.com/office/drawing/2014/main" id="{00000000-0008-0000-0D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623898</xdr:colOff>
      <xdr:row>10</xdr:row>
      <xdr:rowOff>773</xdr:rowOff>
    </xdr:from>
    <xdr:to>
      <xdr:col>17</xdr:col>
      <xdr:colOff>239266</xdr:colOff>
      <xdr:row>26</xdr:row>
      <xdr:rowOff>1603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621803</xdr:colOff>
      <xdr:row>32</xdr:row>
      <xdr:rowOff>181792</xdr:rowOff>
    </xdr:from>
    <xdr:to>
      <xdr:col>17</xdr:col>
      <xdr:colOff>248425</xdr:colOff>
      <xdr:row>49</xdr:row>
      <xdr:rowOff>182879</xdr:rowOff>
    </xdr:to>
    <xdr:graphicFrame macro="">
      <xdr:nvGraphicFramePr>
        <xdr:cNvPr id="5" name="Wykres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20</xdr:col>
      <xdr:colOff>0</xdr:colOff>
      <xdr:row>10</xdr:row>
      <xdr:rowOff>0</xdr:rowOff>
    </xdr:from>
    <xdr:to>
      <xdr:col>34</xdr:col>
      <xdr:colOff>240208</xdr:colOff>
      <xdr:row>26</xdr:row>
      <xdr:rowOff>830</xdr:rowOff>
    </xdr:to>
    <xdr:graphicFrame macro="">
      <xdr:nvGraphicFramePr>
        <xdr:cNvPr id="7" name="Wykres 2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37</xdr:col>
      <xdr:colOff>0</xdr:colOff>
      <xdr:row>10</xdr:row>
      <xdr:rowOff>0</xdr:rowOff>
    </xdr:from>
    <xdr:to>
      <xdr:col>51</xdr:col>
      <xdr:colOff>240208</xdr:colOff>
      <xdr:row>26</xdr:row>
      <xdr:rowOff>830</xdr:rowOff>
    </xdr:to>
    <xdr:graphicFrame macro="">
      <xdr:nvGraphicFramePr>
        <xdr:cNvPr id="8" name="Wykres 2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623898</xdr:colOff>
      <xdr:row>10</xdr:row>
      <xdr:rowOff>773</xdr:rowOff>
    </xdr:from>
    <xdr:to>
      <xdr:col>17</xdr:col>
      <xdr:colOff>239266</xdr:colOff>
      <xdr:row>25</xdr:row>
      <xdr:rowOff>184483</xdr:rowOff>
    </xdr:to>
    <xdr:graphicFrame macro="">
      <xdr:nvGraphicFramePr>
        <xdr:cNvPr id="2" name="Wykres 2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621803</xdr:colOff>
      <xdr:row>32</xdr:row>
      <xdr:rowOff>181792</xdr:rowOff>
    </xdr:from>
    <xdr:to>
      <xdr:col>17</xdr:col>
      <xdr:colOff>248425</xdr:colOff>
      <xdr:row>49</xdr:row>
      <xdr:rowOff>182879</xdr:rowOff>
    </xdr:to>
    <xdr:graphicFrame macro="">
      <xdr:nvGraphicFramePr>
        <xdr:cNvPr id="3" name="Wykres 4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20</xdr:col>
      <xdr:colOff>0</xdr:colOff>
      <xdr:row>10</xdr:row>
      <xdr:rowOff>0</xdr:rowOff>
    </xdr:from>
    <xdr:to>
      <xdr:col>34</xdr:col>
      <xdr:colOff>235300</xdr:colOff>
      <xdr:row>26</xdr:row>
      <xdr:rowOff>2896</xdr:rowOff>
    </xdr:to>
    <xdr:graphicFrame macro="">
      <xdr:nvGraphicFramePr>
        <xdr:cNvPr id="4" name="Wykres 2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37</xdr:col>
      <xdr:colOff>0</xdr:colOff>
      <xdr:row>10</xdr:row>
      <xdr:rowOff>0</xdr:rowOff>
    </xdr:from>
    <xdr:to>
      <xdr:col>51</xdr:col>
      <xdr:colOff>235301</xdr:colOff>
      <xdr:row>26</xdr:row>
      <xdr:rowOff>2896</xdr:rowOff>
    </xdr:to>
    <xdr:graphicFrame macro="">
      <xdr:nvGraphicFramePr>
        <xdr:cNvPr id="5" name="Wykres 2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623898</xdr:colOff>
      <xdr:row>10</xdr:row>
      <xdr:rowOff>773</xdr:rowOff>
    </xdr:from>
    <xdr:to>
      <xdr:col>17</xdr:col>
      <xdr:colOff>239266</xdr:colOff>
      <xdr:row>25</xdr:row>
      <xdr:rowOff>184483</xdr:rowOff>
    </xdr:to>
    <xdr:graphicFrame macro="">
      <xdr:nvGraphicFramePr>
        <xdr:cNvPr id="2" name="Wykres 2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621803</xdr:colOff>
      <xdr:row>32</xdr:row>
      <xdr:rowOff>181792</xdr:rowOff>
    </xdr:from>
    <xdr:to>
      <xdr:col>17</xdr:col>
      <xdr:colOff>248425</xdr:colOff>
      <xdr:row>50</xdr:row>
      <xdr:rowOff>7619</xdr:rowOff>
    </xdr:to>
    <xdr:graphicFrame macro="">
      <xdr:nvGraphicFramePr>
        <xdr:cNvPr id="3" name="Wykres 4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20</xdr:col>
      <xdr:colOff>0</xdr:colOff>
      <xdr:row>10</xdr:row>
      <xdr:rowOff>0</xdr:rowOff>
    </xdr:from>
    <xdr:to>
      <xdr:col>34</xdr:col>
      <xdr:colOff>241297</xdr:colOff>
      <xdr:row>26</xdr:row>
      <xdr:rowOff>6817</xdr:rowOff>
    </xdr:to>
    <xdr:graphicFrame macro="">
      <xdr:nvGraphicFramePr>
        <xdr:cNvPr id="4" name="Wykres 2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37</xdr:col>
      <xdr:colOff>0</xdr:colOff>
      <xdr:row>10</xdr:row>
      <xdr:rowOff>0</xdr:rowOff>
    </xdr:from>
    <xdr:to>
      <xdr:col>51</xdr:col>
      <xdr:colOff>241297</xdr:colOff>
      <xdr:row>26</xdr:row>
      <xdr:rowOff>6817</xdr:rowOff>
    </xdr:to>
    <xdr:graphicFrame macro="">
      <xdr:nvGraphicFramePr>
        <xdr:cNvPr id="5" name="Wykres 2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623898</xdr:colOff>
      <xdr:row>10</xdr:row>
      <xdr:rowOff>773</xdr:rowOff>
    </xdr:from>
    <xdr:to>
      <xdr:col>17</xdr:col>
      <xdr:colOff>239266</xdr:colOff>
      <xdr:row>25</xdr:row>
      <xdr:rowOff>184483</xdr:rowOff>
    </xdr:to>
    <xdr:graphicFrame macro="">
      <xdr:nvGraphicFramePr>
        <xdr:cNvPr id="2" name="Wykres 2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621803</xdr:colOff>
      <xdr:row>32</xdr:row>
      <xdr:rowOff>181792</xdr:rowOff>
    </xdr:from>
    <xdr:to>
      <xdr:col>17</xdr:col>
      <xdr:colOff>248425</xdr:colOff>
      <xdr:row>49</xdr:row>
      <xdr:rowOff>182879</xdr:rowOff>
    </xdr:to>
    <xdr:graphicFrame macro="">
      <xdr:nvGraphicFramePr>
        <xdr:cNvPr id="3" name="Wykres 4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20</xdr:col>
      <xdr:colOff>0</xdr:colOff>
      <xdr:row>10</xdr:row>
      <xdr:rowOff>0</xdr:rowOff>
    </xdr:from>
    <xdr:to>
      <xdr:col>34</xdr:col>
      <xdr:colOff>241297</xdr:colOff>
      <xdr:row>26</xdr:row>
      <xdr:rowOff>6817</xdr:rowOff>
    </xdr:to>
    <xdr:graphicFrame macro="">
      <xdr:nvGraphicFramePr>
        <xdr:cNvPr id="4" name="Wykres 2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37</xdr:col>
      <xdr:colOff>0</xdr:colOff>
      <xdr:row>10</xdr:row>
      <xdr:rowOff>0</xdr:rowOff>
    </xdr:from>
    <xdr:to>
      <xdr:col>51</xdr:col>
      <xdr:colOff>241297</xdr:colOff>
      <xdr:row>26</xdr:row>
      <xdr:rowOff>6817</xdr:rowOff>
    </xdr:to>
    <xdr:graphicFrame macro="">
      <xdr:nvGraphicFramePr>
        <xdr:cNvPr id="5" name="Wykres 2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623898</xdr:colOff>
      <xdr:row>10</xdr:row>
      <xdr:rowOff>773</xdr:rowOff>
    </xdr:from>
    <xdr:to>
      <xdr:col>17</xdr:col>
      <xdr:colOff>239266</xdr:colOff>
      <xdr:row>25</xdr:row>
      <xdr:rowOff>184483</xdr:rowOff>
    </xdr:to>
    <xdr:graphicFrame macro="">
      <xdr:nvGraphicFramePr>
        <xdr:cNvPr id="2" name="Wykres 2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621803</xdr:colOff>
      <xdr:row>32</xdr:row>
      <xdr:rowOff>181792</xdr:rowOff>
    </xdr:from>
    <xdr:to>
      <xdr:col>17</xdr:col>
      <xdr:colOff>248425</xdr:colOff>
      <xdr:row>50</xdr:row>
      <xdr:rowOff>7619</xdr:rowOff>
    </xdr:to>
    <xdr:graphicFrame macro="">
      <xdr:nvGraphicFramePr>
        <xdr:cNvPr id="3" name="Wykres 4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20</xdr:col>
      <xdr:colOff>0</xdr:colOff>
      <xdr:row>10</xdr:row>
      <xdr:rowOff>0</xdr:rowOff>
    </xdr:from>
    <xdr:to>
      <xdr:col>34</xdr:col>
      <xdr:colOff>237668</xdr:colOff>
      <xdr:row>26</xdr:row>
      <xdr:rowOff>5910</xdr:rowOff>
    </xdr:to>
    <xdr:graphicFrame macro="">
      <xdr:nvGraphicFramePr>
        <xdr:cNvPr id="4" name="Wykres 2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37</xdr:col>
      <xdr:colOff>0</xdr:colOff>
      <xdr:row>10</xdr:row>
      <xdr:rowOff>0</xdr:rowOff>
    </xdr:from>
    <xdr:to>
      <xdr:col>51</xdr:col>
      <xdr:colOff>237668</xdr:colOff>
      <xdr:row>26</xdr:row>
      <xdr:rowOff>5910</xdr:rowOff>
    </xdr:to>
    <xdr:graphicFrame macro="">
      <xdr:nvGraphicFramePr>
        <xdr:cNvPr id="5" name="Wykres 2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623898</xdr:colOff>
      <xdr:row>10</xdr:row>
      <xdr:rowOff>773</xdr:rowOff>
    </xdr:from>
    <xdr:to>
      <xdr:col>17</xdr:col>
      <xdr:colOff>239266</xdr:colOff>
      <xdr:row>25</xdr:row>
      <xdr:rowOff>184483</xdr:rowOff>
    </xdr:to>
    <xdr:graphicFrame macro="">
      <xdr:nvGraphicFramePr>
        <xdr:cNvPr id="2" name="Wykres 2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621803</xdr:colOff>
      <xdr:row>32</xdr:row>
      <xdr:rowOff>181792</xdr:rowOff>
    </xdr:from>
    <xdr:to>
      <xdr:col>17</xdr:col>
      <xdr:colOff>248425</xdr:colOff>
      <xdr:row>49</xdr:row>
      <xdr:rowOff>182879</xdr:rowOff>
    </xdr:to>
    <xdr:graphicFrame macro="">
      <xdr:nvGraphicFramePr>
        <xdr:cNvPr id="3" name="Wykres 4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20</xdr:col>
      <xdr:colOff>0</xdr:colOff>
      <xdr:row>10</xdr:row>
      <xdr:rowOff>0</xdr:rowOff>
    </xdr:from>
    <xdr:to>
      <xdr:col>34</xdr:col>
      <xdr:colOff>238822</xdr:colOff>
      <xdr:row>26</xdr:row>
      <xdr:rowOff>3601</xdr:rowOff>
    </xdr:to>
    <xdr:graphicFrame macro="">
      <xdr:nvGraphicFramePr>
        <xdr:cNvPr id="4" name="Wykres 2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37</xdr:col>
      <xdr:colOff>0</xdr:colOff>
      <xdr:row>10</xdr:row>
      <xdr:rowOff>0</xdr:rowOff>
    </xdr:from>
    <xdr:to>
      <xdr:col>51</xdr:col>
      <xdr:colOff>238822</xdr:colOff>
      <xdr:row>26</xdr:row>
      <xdr:rowOff>3601</xdr:rowOff>
    </xdr:to>
    <xdr:graphicFrame macro="">
      <xdr:nvGraphicFramePr>
        <xdr:cNvPr id="5" name="Wykres 2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623898</xdr:colOff>
      <xdr:row>10</xdr:row>
      <xdr:rowOff>773</xdr:rowOff>
    </xdr:from>
    <xdr:to>
      <xdr:col>17</xdr:col>
      <xdr:colOff>239266</xdr:colOff>
      <xdr:row>25</xdr:row>
      <xdr:rowOff>184483</xdr:rowOff>
    </xdr:to>
    <xdr:graphicFrame macro="">
      <xdr:nvGraphicFramePr>
        <xdr:cNvPr id="2" name="Wykres 2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621803</xdr:colOff>
      <xdr:row>32</xdr:row>
      <xdr:rowOff>181792</xdr:rowOff>
    </xdr:from>
    <xdr:to>
      <xdr:col>17</xdr:col>
      <xdr:colOff>248425</xdr:colOff>
      <xdr:row>50</xdr:row>
      <xdr:rowOff>7619</xdr:rowOff>
    </xdr:to>
    <xdr:graphicFrame macro="">
      <xdr:nvGraphicFramePr>
        <xdr:cNvPr id="3" name="Wykres 4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20</xdr:col>
      <xdr:colOff>0</xdr:colOff>
      <xdr:row>10</xdr:row>
      <xdr:rowOff>0</xdr:rowOff>
    </xdr:from>
    <xdr:to>
      <xdr:col>34</xdr:col>
      <xdr:colOff>240208</xdr:colOff>
      <xdr:row>26</xdr:row>
      <xdr:rowOff>830</xdr:rowOff>
    </xdr:to>
    <xdr:graphicFrame macro="">
      <xdr:nvGraphicFramePr>
        <xdr:cNvPr id="4" name="Wykres 2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37</xdr:col>
      <xdr:colOff>0</xdr:colOff>
      <xdr:row>10</xdr:row>
      <xdr:rowOff>0</xdr:rowOff>
    </xdr:from>
    <xdr:to>
      <xdr:col>51</xdr:col>
      <xdr:colOff>240208</xdr:colOff>
      <xdr:row>26</xdr:row>
      <xdr:rowOff>830</xdr:rowOff>
    </xdr:to>
    <xdr:graphicFrame macro="">
      <xdr:nvGraphicFramePr>
        <xdr:cNvPr id="5" name="Wykres 2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623898</xdr:colOff>
      <xdr:row>10</xdr:row>
      <xdr:rowOff>773</xdr:rowOff>
    </xdr:from>
    <xdr:to>
      <xdr:col>17</xdr:col>
      <xdr:colOff>239266</xdr:colOff>
      <xdr:row>25</xdr:row>
      <xdr:rowOff>184483</xdr:rowOff>
    </xdr:to>
    <xdr:graphicFrame macro="">
      <xdr:nvGraphicFramePr>
        <xdr:cNvPr id="2" name="Wykres 2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621803</xdr:colOff>
      <xdr:row>32</xdr:row>
      <xdr:rowOff>181792</xdr:rowOff>
    </xdr:from>
    <xdr:to>
      <xdr:col>17</xdr:col>
      <xdr:colOff>248425</xdr:colOff>
      <xdr:row>50</xdr:row>
      <xdr:rowOff>7619</xdr:rowOff>
    </xdr:to>
    <xdr:graphicFrame macro="">
      <xdr:nvGraphicFramePr>
        <xdr:cNvPr id="3" name="Wykres 4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20</xdr:col>
      <xdr:colOff>0</xdr:colOff>
      <xdr:row>10</xdr:row>
      <xdr:rowOff>0</xdr:rowOff>
    </xdr:from>
    <xdr:to>
      <xdr:col>34</xdr:col>
      <xdr:colOff>233594</xdr:colOff>
      <xdr:row>25</xdr:row>
      <xdr:rowOff>183710</xdr:rowOff>
    </xdr:to>
    <xdr:graphicFrame macro="">
      <xdr:nvGraphicFramePr>
        <xdr:cNvPr id="4" name="Wykres 2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37</xdr:col>
      <xdr:colOff>0</xdr:colOff>
      <xdr:row>10</xdr:row>
      <xdr:rowOff>0</xdr:rowOff>
    </xdr:from>
    <xdr:to>
      <xdr:col>51</xdr:col>
      <xdr:colOff>233594</xdr:colOff>
      <xdr:row>25</xdr:row>
      <xdr:rowOff>183710</xdr:rowOff>
    </xdr:to>
    <xdr:graphicFrame macro="">
      <xdr:nvGraphicFramePr>
        <xdr:cNvPr id="5" name="Wykres 2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ational_trends_NOx_1990_2019" connectionId="2" xr16:uid="{00000000-0016-0000-0000-000000000000}" autoFormatId="16" applyNumberFormats="0" applyBorderFormats="0" applyFontFormats="0" applyPatternFormats="0" applyAlignmentFormats="0" applyWidthHeightFormats="0"/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ational_trends_NH3_1990_2019" connectionId="1" xr16:uid="{00000000-0016-0000-0100-000001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L192"/>
  <sheetViews>
    <sheetView tabSelected="1" zoomScale="70" zoomScaleNormal="70" workbookViewId="0"/>
  </sheetViews>
  <sheetFormatPr baseColWidth="10" defaultRowHeight="14.5" x14ac:dyDescent="0.35"/>
  <cols>
    <col min="1" max="1" width="23.54296875" bestFit="1" customWidth="1"/>
    <col min="2" max="2" width="13.36328125" customWidth="1"/>
    <col min="3" max="5" width="10" customWidth="1"/>
    <col min="6" max="6" width="9" customWidth="1"/>
    <col min="7" max="7" width="10" customWidth="1"/>
    <col min="8" max="8" width="9" customWidth="1"/>
    <col min="9" max="22" width="10" customWidth="1"/>
    <col min="23" max="31" width="12" customWidth="1"/>
  </cols>
  <sheetData>
    <row r="1" spans="1:35" x14ac:dyDescent="0.35">
      <c r="A1" s="8" t="s">
        <v>62</v>
      </c>
    </row>
    <row r="3" spans="1:35" x14ac:dyDescent="0.35">
      <c r="A3" s="8" t="s">
        <v>88</v>
      </c>
    </row>
    <row r="6" spans="1:35" x14ac:dyDescent="0.35">
      <c r="A6" s="20" t="s">
        <v>87</v>
      </c>
      <c r="B6" s="20">
        <v>1990</v>
      </c>
      <c r="C6" s="20">
        <v>1991</v>
      </c>
      <c r="D6" s="20">
        <v>1992</v>
      </c>
      <c r="E6" s="20">
        <v>1993</v>
      </c>
      <c r="F6" s="20">
        <v>1994</v>
      </c>
      <c r="G6" s="20">
        <v>1995</v>
      </c>
      <c r="H6" s="20">
        <v>1996</v>
      </c>
      <c r="I6" s="20">
        <v>1997</v>
      </c>
      <c r="J6" s="20">
        <v>1998</v>
      </c>
      <c r="K6" s="20">
        <v>1999</v>
      </c>
      <c r="L6" s="20">
        <v>2000</v>
      </c>
      <c r="M6" s="20">
        <v>2001</v>
      </c>
      <c r="N6" s="20">
        <v>2002</v>
      </c>
      <c r="O6" s="20">
        <v>2003</v>
      </c>
      <c r="P6" s="20">
        <v>2004</v>
      </c>
      <c r="Q6" s="20">
        <v>2005</v>
      </c>
      <c r="R6" s="20">
        <v>2006</v>
      </c>
      <c r="S6" s="20">
        <v>2007</v>
      </c>
      <c r="T6" s="20">
        <v>2008</v>
      </c>
      <c r="U6" s="20">
        <v>2009</v>
      </c>
      <c r="V6" s="20">
        <v>2010</v>
      </c>
      <c r="W6" s="20">
        <v>2011</v>
      </c>
      <c r="X6" s="20">
        <v>2012</v>
      </c>
      <c r="Y6" s="20">
        <v>2013</v>
      </c>
      <c r="Z6" s="20">
        <v>2014</v>
      </c>
      <c r="AA6" s="20">
        <v>2015</v>
      </c>
      <c r="AB6" s="20">
        <v>2016</v>
      </c>
      <c r="AC6" s="20">
        <v>2017</v>
      </c>
      <c r="AD6" s="20">
        <v>2018</v>
      </c>
      <c r="AE6" s="20">
        <v>2019</v>
      </c>
      <c r="AF6" s="20">
        <v>2020</v>
      </c>
      <c r="AG6" s="20">
        <v>2021</v>
      </c>
      <c r="AH6" s="20">
        <v>2022</v>
      </c>
      <c r="AI6" s="20">
        <v>2023</v>
      </c>
    </row>
    <row r="7" spans="1:35" x14ac:dyDescent="0.35">
      <c r="A7" s="27" t="s">
        <v>0</v>
      </c>
      <c r="B7">
        <v>19.504999999999999</v>
      </c>
      <c r="C7">
        <v>18.39</v>
      </c>
      <c r="D7">
        <v>17.274999999999999</v>
      </c>
      <c r="E7">
        <v>16.16</v>
      </c>
      <c r="F7">
        <v>15.045</v>
      </c>
      <c r="G7">
        <v>13.93</v>
      </c>
      <c r="H7">
        <v>14.9998</v>
      </c>
      <c r="I7">
        <v>16.069600000000001</v>
      </c>
      <c r="J7">
        <v>17.139399999999998</v>
      </c>
      <c r="K7">
        <v>18.209199999999999</v>
      </c>
      <c r="L7">
        <v>19.279</v>
      </c>
      <c r="M7">
        <v>21.997199999999999</v>
      </c>
      <c r="N7">
        <v>24.715399999999999</v>
      </c>
      <c r="O7">
        <v>27.433599999999998</v>
      </c>
      <c r="P7">
        <v>30.151800000000001</v>
      </c>
      <c r="Q7">
        <v>32.869999999999997</v>
      </c>
      <c r="R7">
        <v>32.344000000000001</v>
      </c>
      <c r="S7">
        <v>31.818000000000001</v>
      </c>
      <c r="T7">
        <v>31.292000000000002</v>
      </c>
      <c r="U7">
        <v>30.765999999999998</v>
      </c>
      <c r="V7">
        <v>30.24</v>
      </c>
      <c r="W7">
        <v>30.2788</v>
      </c>
      <c r="X7">
        <v>30.317599999999999</v>
      </c>
      <c r="Y7">
        <v>30.356400000000001</v>
      </c>
      <c r="Z7">
        <v>30.395199999999999</v>
      </c>
      <c r="AA7">
        <v>30.434000000000001</v>
      </c>
      <c r="AB7">
        <v>29.939599999999999</v>
      </c>
      <c r="AC7">
        <v>29.4452</v>
      </c>
      <c r="AD7">
        <v>28.950800000000001</v>
      </c>
      <c r="AE7">
        <v>28.456399999999999</v>
      </c>
      <c r="AF7">
        <v>25.91906372</v>
      </c>
    </row>
    <row r="8" spans="1:35" x14ac:dyDescent="0.35">
      <c r="A8" s="27" t="s">
        <v>1</v>
      </c>
      <c r="B8">
        <v>88.320999999999998</v>
      </c>
      <c r="C8">
        <v>73.938199999999995</v>
      </c>
      <c r="D8">
        <v>59.555399999999999</v>
      </c>
      <c r="E8">
        <v>45.172600000000003</v>
      </c>
      <c r="F8">
        <v>30.7898</v>
      </c>
      <c r="G8">
        <v>16.407</v>
      </c>
      <c r="H8">
        <v>16.47</v>
      </c>
      <c r="I8">
        <v>16.533000000000001</v>
      </c>
      <c r="J8">
        <v>16.596</v>
      </c>
      <c r="K8">
        <v>16.658999999999999</v>
      </c>
      <c r="L8">
        <v>16.722000000000001</v>
      </c>
      <c r="M8">
        <v>17.231400000000001</v>
      </c>
      <c r="N8">
        <v>17.7408</v>
      </c>
      <c r="O8">
        <v>18.2502</v>
      </c>
      <c r="P8">
        <v>18.759599999999999</v>
      </c>
      <c r="Q8">
        <v>19.268999999999998</v>
      </c>
      <c r="R8">
        <v>21.499199999999998</v>
      </c>
      <c r="S8">
        <v>23.729399999999998</v>
      </c>
      <c r="T8">
        <v>25.959599999999998</v>
      </c>
      <c r="U8">
        <v>28.189800000000002</v>
      </c>
      <c r="V8">
        <v>30.42</v>
      </c>
      <c r="W8">
        <v>32.293799999999997</v>
      </c>
      <c r="X8">
        <v>34.1676</v>
      </c>
      <c r="Y8">
        <v>36.041400000000003</v>
      </c>
      <c r="Z8">
        <v>37.915199999999999</v>
      </c>
      <c r="AA8">
        <v>39.789000000000001</v>
      </c>
      <c r="AB8">
        <v>40.396999999999998</v>
      </c>
      <c r="AC8">
        <v>41.005000000000003</v>
      </c>
      <c r="AD8">
        <v>41.613</v>
      </c>
      <c r="AE8">
        <v>42.220999999999997</v>
      </c>
      <c r="AF8">
        <v>39.888395950000003</v>
      </c>
    </row>
    <row r="9" spans="1:35" x14ac:dyDescent="0.35">
      <c r="A9" s="27" t="s">
        <v>2</v>
      </c>
      <c r="B9">
        <v>218.997702</v>
      </c>
      <c r="C9">
        <v>228.47351209999999</v>
      </c>
      <c r="D9">
        <v>216.9168866</v>
      </c>
      <c r="E9">
        <v>208.28608</v>
      </c>
      <c r="F9">
        <v>200.10029059999999</v>
      </c>
      <c r="G9">
        <v>199.31786</v>
      </c>
      <c r="H9">
        <v>217.0836932</v>
      </c>
      <c r="I9">
        <v>203.29276089999999</v>
      </c>
      <c r="J9">
        <v>215.07220119999999</v>
      </c>
      <c r="K9">
        <v>206.80625789999999</v>
      </c>
      <c r="L9">
        <v>212.55282980000001</v>
      </c>
      <c r="M9">
        <v>223.2039422</v>
      </c>
      <c r="N9">
        <v>230.99403380000001</v>
      </c>
      <c r="O9">
        <v>241.98343940000001</v>
      </c>
      <c r="P9">
        <v>241.76048209999999</v>
      </c>
      <c r="Q9">
        <v>247.79931490000001</v>
      </c>
      <c r="R9">
        <v>238.33623600000001</v>
      </c>
      <c r="S9">
        <v>231.36540110000001</v>
      </c>
      <c r="T9">
        <v>218.22099009999999</v>
      </c>
      <c r="U9">
        <v>204.3992203</v>
      </c>
      <c r="V9">
        <v>204.76706519999999</v>
      </c>
      <c r="W9">
        <v>196.368075</v>
      </c>
      <c r="X9">
        <v>190.85249680000001</v>
      </c>
      <c r="Y9">
        <v>190.0139969</v>
      </c>
      <c r="Z9">
        <v>182.2746549</v>
      </c>
      <c r="AA9">
        <v>179.14974760000001</v>
      </c>
      <c r="AB9">
        <v>171.83546910000001</v>
      </c>
      <c r="AC9">
        <v>162.90375370000001</v>
      </c>
      <c r="AD9">
        <v>151.77636000000001</v>
      </c>
      <c r="AE9">
        <v>144.55094650000001</v>
      </c>
      <c r="AF9">
        <v>124.1024778</v>
      </c>
    </row>
    <row r="10" spans="1:35" x14ac:dyDescent="0.35">
      <c r="A10" s="27" t="s">
        <v>3</v>
      </c>
      <c r="B10">
        <v>185.75299999999999</v>
      </c>
      <c r="C10">
        <v>171.2612</v>
      </c>
      <c r="D10">
        <v>156.76939999999999</v>
      </c>
      <c r="E10">
        <v>142.27760000000001</v>
      </c>
      <c r="F10">
        <v>127.78579999999999</v>
      </c>
      <c r="G10">
        <v>113.294</v>
      </c>
      <c r="H10">
        <v>110.45820000000001</v>
      </c>
      <c r="I10">
        <v>107.6224</v>
      </c>
      <c r="J10">
        <v>104.78660000000001</v>
      </c>
      <c r="K10">
        <v>101.9508</v>
      </c>
      <c r="L10">
        <v>99.114999999999995</v>
      </c>
      <c r="M10">
        <v>104.6998</v>
      </c>
      <c r="N10">
        <v>110.2846</v>
      </c>
      <c r="O10">
        <v>115.8694</v>
      </c>
      <c r="P10">
        <v>121.4542</v>
      </c>
      <c r="Q10">
        <v>127.039</v>
      </c>
      <c r="R10">
        <v>130.053</v>
      </c>
      <c r="S10">
        <v>133.06700000000001</v>
      </c>
      <c r="T10">
        <v>136.08099999999999</v>
      </c>
      <c r="U10">
        <v>139.095</v>
      </c>
      <c r="V10">
        <v>142.10900000000001</v>
      </c>
      <c r="W10">
        <v>149.86080000000001</v>
      </c>
      <c r="X10">
        <v>157.61259999999999</v>
      </c>
      <c r="Y10">
        <v>165.36439999999999</v>
      </c>
      <c r="Z10">
        <v>173.11619999999999</v>
      </c>
      <c r="AA10">
        <v>180.86799999999999</v>
      </c>
      <c r="AB10">
        <v>209.1952</v>
      </c>
      <c r="AC10">
        <v>237.5224</v>
      </c>
      <c r="AD10">
        <v>265.84960000000001</v>
      </c>
      <c r="AE10">
        <v>294.17680000000001</v>
      </c>
      <c r="AF10">
        <v>300.06798789999999</v>
      </c>
    </row>
    <row r="11" spans="1:35" x14ac:dyDescent="0.35">
      <c r="A11" s="27" t="s">
        <v>4</v>
      </c>
      <c r="B11">
        <v>421.81900000000002</v>
      </c>
      <c r="C11">
        <v>386.34640000000002</v>
      </c>
      <c r="D11">
        <v>350.87380000000002</v>
      </c>
      <c r="E11">
        <v>315.40120000000002</v>
      </c>
      <c r="F11">
        <v>279.92860000000002</v>
      </c>
      <c r="G11">
        <v>244.45599999999999</v>
      </c>
      <c r="H11">
        <v>240.1002</v>
      </c>
      <c r="I11">
        <v>235.74440000000001</v>
      </c>
      <c r="J11">
        <v>231.3886</v>
      </c>
      <c r="K11">
        <v>227.03280000000001</v>
      </c>
      <c r="L11">
        <v>222.67699999999999</v>
      </c>
      <c r="M11">
        <v>223.11</v>
      </c>
      <c r="N11">
        <v>223.54300000000001</v>
      </c>
      <c r="O11">
        <v>223.976</v>
      </c>
      <c r="P11">
        <v>224.40899999999999</v>
      </c>
      <c r="Q11">
        <v>224.84200000000001</v>
      </c>
      <c r="R11">
        <v>226.48159999999999</v>
      </c>
      <c r="S11">
        <v>228.12119999999999</v>
      </c>
      <c r="T11">
        <v>229.76079999999999</v>
      </c>
      <c r="U11">
        <v>231.40039999999999</v>
      </c>
      <c r="V11">
        <v>233.04</v>
      </c>
      <c r="W11">
        <v>230.49299999999999</v>
      </c>
      <c r="X11">
        <v>227.946</v>
      </c>
      <c r="Y11">
        <v>225.399</v>
      </c>
      <c r="Z11">
        <v>222.852</v>
      </c>
      <c r="AA11">
        <v>220.30500000000001</v>
      </c>
      <c r="AB11">
        <v>212.77459999999999</v>
      </c>
      <c r="AC11">
        <v>205.24420000000001</v>
      </c>
      <c r="AD11">
        <v>197.71379999999999</v>
      </c>
      <c r="AE11">
        <v>190.18340000000001</v>
      </c>
      <c r="AF11">
        <v>178.2998389</v>
      </c>
    </row>
    <row r="12" spans="1:35" x14ac:dyDescent="0.35">
      <c r="A12" s="28" t="s">
        <v>5</v>
      </c>
      <c r="B12">
        <v>423.11659129999998</v>
      </c>
      <c r="C12">
        <v>422.45914290000002</v>
      </c>
      <c r="D12">
        <v>423.980884</v>
      </c>
      <c r="E12">
        <v>419.06123650000001</v>
      </c>
      <c r="F12">
        <v>417.61644790000003</v>
      </c>
      <c r="G12">
        <v>411.67518380000001</v>
      </c>
      <c r="H12">
        <v>397.20434990000001</v>
      </c>
      <c r="I12">
        <v>382.96203459999998</v>
      </c>
      <c r="J12">
        <v>384.48598829999997</v>
      </c>
      <c r="K12">
        <v>357.51090479999999</v>
      </c>
      <c r="L12">
        <v>358.94692409999999</v>
      </c>
      <c r="M12">
        <v>346.60373120000003</v>
      </c>
      <c r="N12">
        <v>335.34939439999999</v>
      </c>
      <c r="O12">
        <v>330.62204639999999</v>
      </c>
      <c r="P12">
        <v>340.71458940000002</v>
      </c>
      <c r="Q12">
        <v>326.09024369999997</v>
      </c>
      <c r="R12">
        <v>309.9657431</v>
      </c>
      <c r="S12">
        <v>299.82642090000002</v>
      </c>
      <c r="T12">
        <v>272.95744439999999</v>
      </c>
      <c r="U12">
        <v>242.4363061</v>
      </c>
      <c r="V12">
        <v>243.9064625</v>
      </c>
      <c r="W12">
        <v>226.70981939999999</v>
      </c>
      <c r="X12">
        <v>215.31833689999999</v>
      </c>
      <c r="Y12">
        <v>206.2054977</v>
      </c>
      <c r="Z12">
        <v>196.13099349999999</v>
      </c>
      <c r="AA12">
        <v>196.54954119999999</v>
      </c>
      <c r="AB12">
        <v>185.11309360000001</v>
      </c>
      <c r="AC12">
        <v>174.1834016</v>
      </c>
      <c r="AD12">
        <v>167.59896889999999</v>
      </c>
      <c r="AE12">
        <v>155.5631147</v>
      </c>
      <c r="AF12">
        <v>134.7785647</v>
      </c>
    </row>
    <row r="13" spans="1:35" x14ac:dyDescent="0.35">
      <c r="A13" s="27" t="s">
        <v>6</v>
      </c>
      <c r="B13">
        <v>70.519000000000005</v>
      </c>
      <c r="C13">
        <v>59.807400000000001</v>
      </c>
      <c r="D13">
        <v>49.095799999999997</v>
      </c>
      <c r="E13">
        <v>38.3842</v>
      </c>
      <c r="F13">
        <v>27.672599999999999</v>
      </c>
      <c r="G13">
        <v>16.960999999999999</v>
      </c>
      <c r="H13">
        <v>21.066800000000001</v>
      </c>
      <c r="I13">
        <v>25.172599999999999</v>
      </c>
      <c r="J13">
        <v>29.278400000000001</v>
      </c>
      <c r="K13">
        <v>33.3842</v>
      </c>
      <c r="L13">
        <v>37.49</v>
      </c>
      <c r="M13">
        <v>42.190199999999997</v>
      </c>
      <c r="N13">
        <v>46.8904</v>
      </c>
      <c r="O13">
        <v>51.590600000000002</v>
      </c>
      <c r="P13">
        <v>56.290799999999997</v>
      </c>
      <c r="Q13">
        <v>60.991</v>
      </c>
      <c r="R13">
        <v>63.655999999999999</v>
      </c>
      <c r="S13">
        <v>66.320999999999998</v>
      </c>
      <c r="T13">
        <v>68.986000000000004</v>
      </c>
      <c r="U13">
        <v>71.650999999999996</v>
      </c>
      <c r="V13">
        <v>74.316000000000003</v>
      </c>
      <c r="W13">
        <v>72.660399999999996</v>
      </c>
      <c r="X13">
        <v>71.004800000000003</v>
      </c>
      <c r="Y13">
        <v>69.349199999999996</v>
      </c>
      <c r="Z13">
        <v>67.693600000000004</v>
      </c>
      <c r="AA13">
        <v>66.037999999999997</v>
      </c>
      <c r="AB13">
        <v>62.403199999999998</v>
      </c>
      <c r="AC13">
        <v>58.7684</v>
      </c>
      <c r="AD13">
        <v>55.133600000000001</v>
      </c>
      <c r="AE13">
        <v>51.498800000000003</v>
      </c>
      <c r="AF13">
        <v>45.929052089999999</v>
      </c>
    </row>
    <row r="14" spans="1:35" x14ac:dyDescent="0.35">
      <c r="A14" s="27" t="s">
        <v>7</v>
      </c>
      <c r="B14">
        <v>298.7180477</v>
      </c>
      <c r="C14">
        <v>226.20568729999999</v>
      </c>
      <c r="D14">
        <v>198.95213200000001</v>
      </c>
      <c r="E14">
        <v>204.96450830000001</v>
      </c>
      <c r="F14">
        <v>200.35956049999999</v>
      </c>
      <c r="G14">
        <v>206.804879</v>
      </c>
      <c r="H14">
        <v>202.50400870000001</v>
      </c>
      <c r="I14">
        <v>170.3812533</v>
      </c>
      <c r="J14">
        <v>172.57602850000001</v>
      </c>
      <c r="K14">
        <v>156.01226209999999</v>
      </c>
      <c r="L14">
        <v>163.5082381</v>
      </c>
      <c r="M14">
        <v>161.73722100000001</v>
      </c>
      <c r="N14">
        <v>175.79292649999999</v>
      </c>
      <c r="O14">
        <v>186.02983269999999</v>
      </c>
      <c r="P14">
        <v>184.0904835</v>
      </c>
      <c r="Q14">
        <v>187.72552300000001</v>
      </c>
      <c r="R14">
        <v>164.709057</v>
      </c>
      <c r="S14">
        <v>163.01391369999999</v>
      </c>
      <c r="T14">
        <v>163.17539819999999</v>
      </c>
      <c r="U14">
        <v>153.70428580000001</v>
      </c>
      <c r="V14">
        <v>139.02399170000001</v>
      </c>
      <c r="W14">
        <v>157.6686976</v>
      </c>
      <c r="X14">
        <v>130.32589680000001</v>
      </c>
      <c r="Y14">
        <v>114.6701906</v>
      </c>
      <c r="Z14">
        <v>120.43854519999999</v>
      </c>
      <c r="AA14">
        <v>118.99730169999999</v>
      </c>
      <c r="AB14">
        <v>114.1801215</v>
      </c>
      <c r="AC14">
        <v>104.02171970000001</v>
      </c>
      <c r="AD14">
        <v>100.3375401</v>
      </c>
      <c r="AE14">
        <v>95.612688019999993</v>
      </c>
      <c r="AF14">
        <v>91.597060260000006</v>
      </c>
    </row>
    <row r="15" spans="1:35" x14ac:dyDescent="0.35">
      <c r="A15" s="27" t="s">
        <v>8</v>
      </c>
      <c r="B15">
        <v>105.85899360000001</v>
      </c>
      <c r="C15">
        <v>80.156928829999998</v>
      </c>
      <c r="D15">
        <v>75.432304189999996</v>
      </c>
      <c r="E15">
        <v>75.343901529999997</v>
      </c>
      <c r="F15">
        <v>77.435378999999998</v>
      </c>
      <c r="G15">
        <v>78.923546700000003</v>
      </c>
      <c r="H15">
        <v>84.142195099999995</v>
      </c>
      <c r="I15">
        <v>86.665725640000005</v>
      </c>
      <c r="J15">
        <v>89.330156880000004</v>
      </c>
      <c r="K15">
        <v>92.602799730000001</v>
      </c>
      <c r="L15">
        <v>88.022900070000006</v>
      </c>
      <c r="M15">
        <v>87.950166899999999</v>
      </c>
      <c r="N15">
        <v>90.762284269999995</v>
      </c>
      <c r="O15">
        <v>90.069145989999996</v>
      </c>
      <c r="P15">
        <v>88.166191900000001</v>
      </c>
      <c r="Q15">
        <v>86.093761459999996</v>
      </c>
      <c r="R15">
        <v>85.694770219999995</v>
      </c>
      <c r="S15">
        <v>88.142238719999995</v>
      </c>
      <c r="T15">
        <v>84.70323655</v>
      </c>
      <c r="U15">
        <v>77.315889150000004</v>
      </c>
      <c r="V15">
        <v>69.493635780000005</v>
      </c>
      <c r="W15">
        <v>65.89254253</v>
      </c>
      <c r="X15">
        <v>58.074080170000002</v>
      </c>
      <c r="Y15">
        <v>57.25287634</v>
      </c>
      <c r="Z15">
        <v>53.656284739999997</v>
      </c>
      <c r="AA15">
        <v>54.362867229999999</v>
      </c>
      <c r="AB15">
        <v>54.387291310000002</v>
      </c>
      <c r="AC15">
        <v>54.878699509999997</v>
      </c>
      <c r="AD15">
        <v>49.66594439</v>
      </c>
      <c r="AE15">
        <v>48.526951339999997</v>
      </c>
      <c r="AF15">
        <v>45.809075059999998</v>
      </c>
    </row>
    <row r="16" spans="1:35" x14ac:dyDescent="0.35">
      <c r="A16" s="27" t="s">
        <v>9</v>
      </c>
      <c r="B16">
        <v>18.290806400000001</v>
      </c>
      <c r="C16">
        <v>18.10457285</v>
      </c>
      <c r="D16">
        <v>20.426338380000001</v>
      </c>
      <c r="E16">
        <v>20.795334310000001</v>
      </c>
      <c r="F16">
        <v>21.069785549999999</v>
      </c>
      <c r="G16">
        <v>21.204161030000002</v>
      </c>
      <c r="H16">
        <v>21.395332419999999</v>
      </c>
      <c r="I16">
        <v>21.747833029999999</v>
      </c>
      <c r="J16">
        <v>22.041087009999998</v>
      </c>
      <c r="K16">
        <v>22.29699845</v>
      </c>
      <c r="L16">
        <v>22.67706424</v>
      </c>
      <c r="M16">
        <v>22.93213458</v>
      </c>
      <c r="N16">
        <v>22.415618089999999</v>
      </c>
      <c r="O16">
        <v>22.50388388</v>
      </c>
      <c r="P16">
        <v>22.352068589999998</v>
      </c>
      <c r="Q16">
        <v>22.166741829999999</v>
      </c>
      <c r="R16">
        <v>21.725631759999999</v>
      </c>
      <c r="S16">
        <v>21.480260919999999</v>
      </c>
      <c r="T16">
        <v>19.851386309999999</v>
      </c>
      <c r="U16">
        <v>19.996319280000002</v>
      </c>
      <c r="V16">
        <v>18.774561640000002</v>
      </c>
      <c r="W16">
        <v>21.481098190000001</v>
      </c>
      <c r="X16">
        <v>20.945730309999998</v>
      </c>
      <c r="Y16">
        <v>15.390115290000001</v>
      </c>
      <c r="Z16">
        <v>16.013465100000001</v>
      </c>
      <c r="AA16">
        <v>13.75199993</v>
      </c>
      <c r="AB16">
        <v>13.576468009999999</v>
      </c>
      <c r="AC16">
        <v>13.518509699999999</v>
      </c>
      <c r="AD16">
        <v>13.119337079999999</v>
      </c>
      <c r="AE16">
        <v>14.256606769999999</v>
      </c>
      <c r="AF16">
        <v>11.58132284</v>
      </c>
    </row>
    <row r="17" spans="1:32" x14ac:dyDescent="0.35">
      <c r="A17" s="27" t="s">
        <v>70</v>
      </c>
      <c r="B17">
        <v>757.81846329999996</v>
      </c>
      <c r="C17">
        <v>719.40547379999998</v>
      </c>
      <c r="D17">
        <v>675.48569810000004</v>
      </c>
      <c r="E17">
        <v>550.19122049999999</v>
      </c>
      <c r="F17">
        <v>457.25738009999998</v>
      </c>
      <c r="G17">
        <v>389.02422200000001</v>
      </c>
      <c r="H17">
        <v>371.87017530000003</v>
      </c>
      <c r="I17">
        <v>343.97282760000002</v>
      </c>
      <c r="J17">
        <v>326.00289670000001</v>
      </c>
      <c r="K17">
        <v>301.54090330000002</v>
      </c>
      <c r="L17">
        <v>309.68078150000002</v>
      </c>
      <c r="M17">
        <v>307.13673</v>
      </c>
      <c r="N17">
        <v>300.21593239999999</v>
      </c>
      <c r="O17">
        <v>303.3983619</v>
      </c>
      <c r="P17">
        <v>303.31859759999998</v>
      </c>
      <c r="Q17">
        <v>299.87627989999999</v>
      </c>
      <c r="R17">
        <v>291.67667469999998</v>
      </c>
      <c r="S17">
        <v>290.05129470000003</v>
      </c>
      <c r="T17">
        <v>272.4211166</v>
      </c>
      <c r="U17">
        <v>255.62458799999999</v>
      </c>
      <c r="V17">
        <v>252.93402549999999</v>
      </c>
      <c r="W17">
        <v>239.32613069999999</v>
      </c>
      <c r="X17">
        <v>227.3569396</v>
      </c>
      <c r="Y17">
        <v>214.8526627</v>
      </c>
      <c r="Z17">
        <v>209.4668696</v>
      </c>
      <c r="AA17">
        <v>204.0777473</v>
      </c>
      <c r="AB17">
        <v>194.87956550000001</v>
      </c>
      <c r="AC17">
        <v>191.14520619999999</v>
      </c>
      <c r="AD17">
        <v>184.04083170000001</v>
      </c>
      <c r="AE17">
        <v>171.42137869999999</v>
      </c>
      <c r="AF17">
        <v>153.77093540000001</v>
      </c>
    </row>
    <row r="18" spans="1:32" x14ac:dyDescent="0.35">
      <c r="A18" s="29" t="s">
        <v>10</v>
      </c>
      <c r="B18">
        <v>297.4566706</v>
      </c>
      <c r="C18">
        <v>347.2095521</v>
      </c>
      <c r="D18">
        <v>303.4665028</v>
      </c>
      <c r="E18">
        <v>302.43693680000001</v>
      </c>
      <c r="F18">
        <v>304.56412230000001</v>
      </c>
      <c r="G18">
        <v>285.73347769999998</v>
      </c>
      <c r="H18">
        <v>319.44311620000002</v>
      </c>
      <c r="I18">
        <v>272.64621540000002</v>
      </c>
      <c r="J18">
        <v>252.69534490000001</v>
      </c>
      <c r="K18">
        <v>234.12241230000001</v>
      </c>
      <c r="L18">
        <v>221.30652269999999</v>
      </c>
      <c r="M18">
        <v>218.4413596</v>
      </c>
      <c r="N18">
        <v>215.8353424</v>
      </c>
      <c r="O18">
        <v>225.14182460000001</v>
      </c>
      <c r="P18">
        <v>209.67802560000001</v>
      </c>
      <c r="Q18">
        <v>201.51679920000001</v>
      </c>
      <c r="R18">
        <v>201.2726279</v>
      </c>
      <c r="S18">
        <v>187.55982739999999</v>
      </c>
      <c r="T18">
        <v>171.55217139999999</v>
      </c>
      <c r="U18">
        <v>152.6887768</v>
      </c>
      <c r="V18">
        <v>147.92198970000001</v>
      </c>
      <c r="W18">
        <v>138.70548840000001</v>
      </c>
      <c r="X18">
        <v>128.08652319999999</v>
      </c>
      <c r="Y18">
        <v>123.0791641</v>
      </c>
      <c r="Z18">
        <v>113.8307815</v>
      </c>
      <c r="AA18">
        <v>112.33233060000001</v>
      </c>
      <c r="AB18">
        <v>112.3398621</v>
      </c>
      <c r="AC18">
        <v>109.86593689999999</v>
      </c>
      <c r="AD18">
        <v>104.06797160000001</v>
      </c>
      <c r="AE18">
        <v>96.756759169999995</v>
      </c>
      <c r="AF18">
        <v>89.024599140000007</v>
      </c>
    </row>
    <row r="19" spans="1:32" x14ac:dyDescent="0.35">
      <c r="A19" s="26" t="s">
        <v>11</v>
      </c>
      <c r="B19">
        <v>73.225885000000005</v>
      </c>
      <c r="C19">
        <v>65.342912999999996</v>
      </c>
      <c r="D19">
        <v>44.178463999999998</v>
      </c>
      <c r="E19">
        <v>39.694828000000001</v>
      </c>
      <c r="F19">
        <v>44.540478999999998</v>
      </c>
      <c r="G19">
        <v>47.154086</v>
      </c>
      <c r="H19">
        <v>51.787565999999998</v>
      </c>
      <c r="I19">
        <v>51.500582999999999</v>
      </c>
      <c r="J19">
        <v>49.424199999999999</v>
      </c>
      <c r="K19">
        <v>44.969769999999997</v>
      </c>
      <c r="L19">
        <v>44.675761999999999</v>
      </c>
      <c r="M19">
        <v>48.958914</v>
      </c>
      <c r="N19">
        <v>48.414344</v>
      </c>
      <c r="O19">
        <v>49.267763000000002</v>
      </c>
      <c r="P19">
        <v>45.760232000000002</v>
      </c>
      <c r="Q19">
        <v>42.608275999999996</v>
      </c>
      <c r="R19">
        <v>40.809567999999999</v>
      </c>
      <c r="S19">
        <v>45.420381999999996</v>
      </c>
      <c r="T19">
        <v>42.666694300000003</v>
      </c>
      <c r="U19">
        <v>36.598368700000002</v>
      </c>
      <c r="V19">
        <v>42.465865200000003</v>
      </c>
      <c r="W19">
        <v>40.765506799999997</v>
      </c>
      <c r="X19">
        <v>37.690804679999999</v>
      </c>
      <c r="Y19">
        <v>36.986772000000002</v>
      </c>
      <c r="Z19">
        <v>35.133595100000001</v>
      </c>
      <c r="AA19">
        <v>30.975449000000001</v>
      </c>
      <c r="AB19">
        <v>31.512875999999999</v>
      </c>
      <c r="AC19">
        <v>32.112737000000003</v>
      </c>
      <c r="AD19">
        <v>31.095199999999998</v>
      </c>
      <c r="AE19">
        <v>26.014391</v>
      </c>
      <c r="AF19">
        <v>23.758431999999999</v>
      </c>
    </row>
    <row r="20" spans="1:32" x14ac:dyDescent="0.35">
      <c r="A20" s="29" t="s">
        <v>12</v>
      </c>
      <c r="B20">
        <v>306.55040930000001</v>
      </c>
      <c r="C20">
        <v>303.6519826</v>
      </c>
      <c r="D20">
        <v>288.06985120000002</v>
      </c>
      <c r="E20">
        <v>293.28115459999998</v>
      </c>
      <c r="F20">
        <v>294.00036879999999</v>
      </c>
      <c r="G20">
        <v>273.02680959999998</v>
      </c>
      <c r="H20">
        <v>277.3894406</v>
      </c>
      <c r="I20">
        <v>271.55535200000003</v>
      </c>
      <c r="J20">
        <v>257.42573770000001</v>
      </c>
      <c r="K20">
        <v>252.77279619999999</v>
      </c>
      <c r="L20">
        <v>241.12407859999999</v>
      </c>
      <c r="M20">
        <v>244.47542970000001</v>
      </c>
      <c r="N20">
        <v>242.31294149999999</v>
      </c>
      <c r="O20">
        <v>248.7674346</v>
      </c>
      <c r="P20">
        <v>237.20176420000001</v>
      </c>
      <c r="Q20">
        <v>208.2300698</v>
      </c>
      <c r="R20">
        <v>223.8528273</v>
      </c>
      <c r="S20">
        <v>210.96008660000001</v>
      </c>
      <c r="T20">
        <v>193.6261274</v>
      </c>
      <c r="U20">
        <v>176.45750100000001</v>
      </c>
      <c r="V20">
        <v>187.21060560000001</v>
      </c>
      <c r="W20">
        <v>171.30984860000001</v>
      </c>
      <c r="X20">
        <v>161.4362941</v>
      </c>
      <c r="Y20">
        <v>158.50843520000001</v>
      </c>
      <c r="Z20">
        <v>150.8315216</v>
      </c>
      <c r="AA20">
        <v>138.93288999999999</v>
      </c>
      <c r="AB20">
        <v>134.6328681</v>
      </c>
      <c r="AC20">
        <v>130.37901629999999</v>
      </c>
      <c r="AD20">
        <v>127.08904149999999</v>
      </c>
      <c r="AE20">
        <v>119.90067019999999</v>
      </c>
      <c r="AF20">
        <v>105.3924665</v>
      </c>
    </row>
    <row r="21" spans="1:32" x14ac:dyDescent="0.35">
      <c r="A21" s="28" t="s">
        <v>13</v>
      </c>
      <c r="B21">
        <v>2087.7052880000001</v>
      </c>
      <c r="C21">
        <v>2142.2168609999999</v>
      </c>
      <c r="D21">
        <v>2108.2903849999998</v>
      </c>
      <c r="E21">
        <v>2010.823198</v>
      </c>
      <c r="F21">
        <v>1943.6615200000001</v>
      </c>
      <c r="G21">
        <v>1899.293467</v>
      </c>
      <c r="H21">
        <v>1858.7862479999999</v>
      </c>
      <c r="I21">
        <v>1792.3226999999999</v>
      </c>
      <c r="J21">
        <v>1827.8815259999999</v>
      </c>
      <c r="K21">
        <v>1790.0265710000001</v>
      </c>
      <c r="L21">
        <v>1730.0982240000001</v>
      </c>
      <c r="M21">
        <v>1690.2745110000001</v>
      </c>
      <c r="N21">
        <v>1649.5274460000001</v>
      </c>
      <c r="O21">
        <v>1594.680233</v>
      </c>
      <c r="P21">
        <v>1550.5059779999999</v>
      </c>
      <c r="Q21">
        <v>1499.909545</v>
      </c>
      <c r="R21">
        <v>1410.61076</v>
      </c>
      <c r="S21">
        <v>1345.375646</v>
      </c>
      <c r="T21">
        <v>1261.938676</v>
      </c>
      <c r="U21">
        <v>1183.7822880000001</v>
      </c>
      <c r="V21">
        <v>1149.62355</v>
      </c>
      <c r="W21">
        <v>1093.929224</v>
      </c>
      <c r="X21">
        <v>1071.1773720000001</v>
      </c>
      <c r="Y21">
        <v>1049.5944919999999</v>
      </c>
      <c r="Z21">
        <v>976.27117729999998</v>
      </c>
      <c r="AA21">
        <v>956.1557143</v>
      </c>
      <c r="AB21">
        <v>905.61720490000005</v>
      </c>
      <c r="AC21">
        <v>873.57303349999995</v>
      </c>
      <c r="AD21">
        <v>816.14735599999995</v>
      </c>
      <c r="AE21">
        <v>778.88652400000001</v>
      </c>
      <c r="AF21">
        <v>659.80695079999998</v>
      </c>
    </row>
    <row r="22" spans="1:32" x14ac:dyDescent="0.35">
      <c r="A22" s="27" t="s">
        <v>14</v>
      </c>
      <c r="B22">
        <v>91.077639219999995</v>
      </c>
      <c r="C22">
        <v>72.313206559999998</v>
      </c>
      <c r="D22">
        <v>59.307020199999997</v>
      </c>
      <c r="E22">
        <v>50.765214800000003</v>
      </c>
      <c r="F22">
        <v>39.066516919999998</v>
      </c>
      <c r="G22">
        <v>37.137479509999999</v>
      </c>
      <c r="H22">
        <v>33.93535558</v>
      </c>
      <c r="I22">
        <v>30.05110234</v>
      </c>
      <c r="J22">
        <v>28.308888169999999</v>
      </c>
      <c r="K22">
        <v>28.101181</v>
      </c>
      <c r="L22">
        <v>28.47379303</v>
      </c>
      <c r="M22">
        <v>23.70335644</v>
      </c>
      <c r="N22">
        <v>24.4113796</v>
      </c>
      <c r="O22">
        <v>24.572626660000001</v>
      </c>
      <c r="P22">
        <v>25.445897939999998</v>
      </c>
      <c r="Q22">
        <v>27.395855539999999</v>
      </c>
      <c r="R22">
        <v>29.074980629999999</v>
      </c>
      <c r="S22">
        <v>32.823772929999997</v>
      </c>
      <c r="T22">
        <v>29.896635960000001</v>
      </c>
      <c r="U22">
        <v>34.049309399999999</v>
      </c>
      <c r="V22">
        <v>36.411044590000003</v>
      </c>
      <c r="W22">
        <v>37.665230600000001</v>
      </c>
      <c r="X22">
        <v>39.322786720000003</v>
      </c>
      <c r="Y22">
        <v>41.073163999999998</v>
      </c>
      <c r="Z22">
        <v>47.229963349999998</v>
      </c>
      <c r="AA22">
        <v>48.558483469999999</v>
      </c>
      <c r="AB22">
        <v>48.553683290000002</v>
      </c>
      <c r="AC22">
        <v>46.970978039999999</v>
      </c>
      <c r="AD22">
        <v>53.302017980000002</v>
      </c>
      <c r="AE22">
        <v>47.699260410000001</v>
      </c>
      <c r="AF22">
        <v>46.824479510000003</v>
      </c>
    </row>
    <row r="23" spans="1:32" x14ac:dyDescent="0.35">
      <c r="A23" s="29" t="s">
        <v>15</v>
      </c>
      <c r="B23">
        <v>2835.3332340000002</v>
      </c>
      <c r="C23">
        <v>2614.0039980000001</v>
      </c>
      <c r="D23">
        <v>2468.363546</v>
      </c>
      <c r="E23">
        <v>2368.25891</v>
      </c>
      <c r="F23">
        <v>2241.3701599999999</v>
      </c>
      <c r="G23">
        <v>2183.54747</v>
      </c>
      <c r="H23">
        <v>2101.8972509999999</v>
      </c>
      <c r="I23">
        <v>2028.5102099999999</v>
      </c>
      <c r="J23">
        <v>2000.5100179999999</v>
      </c>
      <c r="K23">
        <v>1966.8425890000001</v>
      </c>
      <c r="L23">
        <v>1890.7905860000001</v>
      </c>
      <c r="M23">
        <v>1834.961151</v>
      </c>
      <c r="N23">
        <v>1773.526597</v>
      </c>
      <c r="O23">
        <v>1727.6633380000001</v>
      </c>
      <c r="P23">
        <v>1681.3728169999999</v>
      </c>
      <c r="Q23">
        <v>1631.6200080000001</v>
      </c>
      <c r="R23">
        <v>1641.4428479999999</v>
      </c>
      <c r="S23">
        <v>1590.9101889999999</v>
      </c>
      <c r="T23">
        <v>1528.3755510000001</v>
      </c>
      <c r="U23">
        <v>1432.952828</v>
      </c>
      <c r="V23">
        <v>1445.6703600000001</v>
      </c>
      <c r="W23">
        <v>1420.1981740000001</v>
      </c>
      <c r="X23">
        <v>1412.093824</v>
      </c>
      <c r="Y23">
        <v>1412.104004</v>
      </c>
      <c r="Z23">
        <v>1367.103625</v>
      </c>
      <c r="AA23">
        <v>1344.5504699999999</v>
      </c>
      <c r="AB23">
        <v>1317.184154</v>
      </c>
      <c r="AC23">
        <v>1266.9776380000001</v>
      </c>
      <c r="AD23">
        <v>1182.9439829999999</v>
      </c>
      <c r="AE23">
        <v>1108.822126</v>
      </c>
      <c r="AF23">
        <v>979.22438780000004</v>
      </c>
    </row>
    <row r="24" spans="1:32" x14ac:dyDescent="0.35">
      <c r="A24" s="27" t="s">
        <v>16</v>
      </c>
      <c r="B24">
        <v>408.83720890000001</v>
      </c>
      <c r="C24">
        <v>408.77023939999998</v>
      </c>
      <c r="D24">
        <v>416.02363789999998</v>
      </c>
      <c r="E24">
        <v>407.42332470000002</v>
      </c>
      <c r="F24">
        <v>415.23690900000003</v>
      </c>
      <c r="G24">
        <v>402.0010216</v>
      </c>
      <c r="H24">
        <v>409.15291430000002</v>
      </c>
      <c r="I24">
        <v>423.61465939999999</v>
      </c>
      <c r="J24">
        <v>450.479533</v>
      </c>
      <c r="K24">
        <v>444.31240489999999</v>
      </c>
      <c r="L24">
        <v>430.41834679999999</v>
      </c>
      <c r="M24">
        <v>456.13472530000001</v>
      </c>
      <c r="N24">
        <v>451.22461049999998</v>
      </c>
      <c r="O24">
        <v>460.86982369999998</v>
      </c>
      <c r="P24">
        <v>464.46477069999997</v>
      </c>
      <c r="Q24">
        <v>482.63043809999999</v>
      </c>
      <c r="R24">
        <v>482.539019</v>
      </c>
      <c r="S24">
        <v>481.17716799999999</v>
      </c>
      <c r="T24">
        <v>454.8584621</v>
      </c>
      <c r="U24">
        <v>434.66324930000002</v>
      </c>
      <c r="V24">
        <v>363.55738350000001</v>
      </c>
      <c r="W24">
        <v>325.88654759999997</v>
      </c>
      <c r="X24">
        <v>285.37978170000002</v>
      </c>
      <c r="Y24">
        <v>273.55243689999998</v>
      </c>
      <c r="Z24">
        <v>269.09335729999998</v>
      </c>
      <c r="AA24">
        <v>262.94171790000001</v>
      </c>
      <c r="AB24">
        <v>262.17580229999999</v>
      </c>
      <c r="AC24">
        <v>267.64144920000001</v>
      </c>
      <c r="AD24">
        <v>258.67483529999998</v>
      </c>
      <c r="AE24">
        <v>249.6494711</v>
      </c>
      <c r="AF24">
        <v>221.86962990000001</v>
      </c>
    </row>
    <row r="25" spans="1:32" x14ac:dyDescent="0.35">
      <c r="A25" s="27" t="s">
        <v>17</v>
      </c>
      <c r="B25">
        <v>246.49342350000001</v>
      </c>
      <c r="C25">
        <v>216.43963919999999</v>
      </c>
      <c r="D25">
        <v>194.44050100000001</v>
      </c>
      <c r="E25">
        <v>194.02877530000001</v>
      </c>
      <c r="F25">
        <v>193.13576080000001</v>
      </c>
      <c r="G25">
        <v>191.1756613</v>
      </c>
      <c r="H25">
        <v>194.36391380000001</v>
      </c>
      <c r="I25">
        <v>196.68058980000001</v>
      </c>
      <c r="J25">
        <v>196.91922489999999</v>
      </c>
      <c r="K25">
        <v>200.8162154</v>
      </c>
      <c r="L25">
        <v>188.78016869999999</v>
      </c>
      <c r="M25">
        <v>188.7464315</v>
      </c>
      <c r="N25">
        <v>181.34463880000001</v>
      </c>
      <c r="O25">
        <v>185.1260862</v>
      </c>
      <c r="P25">
        <v>182.8664249</v>
      </c>
      <c r="Q25">
        <v>179.32756800000001</v>
      </c>
      <c r="R25">
        <v>172.035214</v>
      </c>
      <c r="S25">
        <v>168.10838409999999</v>
      </c>
      <c r="T25">
        <v>162.2283913</v>
      </c>
      <c r="U25">
        <v>151.1124982</v>
      </c>
      <c r="V25">
        <v>147.99156980000001</v>
      </c>
      <c r="W25">
        <v>138.4262627</v>
      </c>
      <c r="X25">
        <v>131.6014352</v>
      </c>
      <c r="Y25">
        <v>127.7300132</v>
      </c>
      <c r="Z25">
        <v>125.90032050000001</v>
      </c>
      <c r="AA25">
        <v>128.00009</v>
      </c>
      <c r="AB25">
        <v>120.3057597</v>
      </c>
      <c r="AC25">
        <v>121.4470463</v>
      </c>
      <c r="AD25">
        <v>120.2902157</v>
      </c>
      <c r="AE25">
        <v>114.78486239999999</v>
      </c>
      <c r="AF25">
        <v>107.04878050000001</v>
      </c>
    </row>
    <row r="26" spans="1:32" x14ac:dyDescent="0.35">
      <c r="A26" s="28" t="s">
        <v>18</v>
      </c>
      <c r="B26">
        <v>30.330646009999999</v>
      </c>
      <c r="C26">
        <v>28.905443529999999</v>
      </c>
      <c r="D26">
        <v>31.187619189999999</v>
      </c>
      <c r="E26">
        <v>32.859664440000003</v>
      </c>
      <c r="F26">
        <v>32.149903899999998</v>
      </c>
      <c r="G26">
        <v>33.831430910000002</v>
      </c>
      <c r="H26">
        <v>34.411733560000002</v>
      </c>
      <c r="I26">
        <v>34.195139560000001</v>
      </c>
      <c r="J26">
        <v>33.050791220000001</v>
      </c>
      <c r="K26">
        <v>33.039856309999998</v>
      </c>
      <c r="L26">
        <v>32.469718829999998</v>
      </c>
      <c r="M26">
        <v>28.882474989999999</v>
      </c>
      <c r="N26">
        <v>31.153313900000001</v>
      </c>
      <c r="O26">
        <v>30.582212049999999</v>
      </c>
      <c r="P26">
        <v>31.515993219999999</v>
      </c>
      <c r="Q26">
        <v>27.998122760000001</v>
      </c>
      <c r="R26">
        <v>27.470791290000001</v>
      </c>
      <c r="S26">
        <v>29.691740589999998</v>
      </c>
      <c r="T26">
        <v>27.50330597</v>
      </c>
      <c r="U26">
        <v>27.22436794</v>
      </c>
      <c r="V26">
        <v>25.634111489999999</v>
      </c>
      <c r="W26">
        <v>23.355669290000002</v>
      </c>
      <c r="X26">
        <v>23.195724439999999</v>
      </c>
      <c r="Y26">
        <v>22.289485039999999</v>
      </c>
      <c r="Z26">
        <v>21.90767688</v>
      </c>
      <c r="AA26">
        <v>22.867384049999998</v>
      </c>
      <c r="AB26">
        <v>21.17052451</v>
      </c>
      <c r="AC26">
        <v>21.428290839999999</v>
      </c>
      <c r="AD26">
        <v>21.94143746</v>
      </c>
      <c r="AE26">
        <v>20.734152269999999</v>
      </c>
      <c r="AF26">
        <v>19.326384860000001</v>
      </c>
    </row>
    <row r="27" spans="1:32" x14ac:dyDescent="0.35">
      <c r="A27" s="28" t="s">
        <v>19</v>
      </c>
      <c r="B27">
        <v>169.03801870000001</v>
      </c>
      <c r="C27">
        <v>171.649899</v>
      </c>
      <c r="D27">
        <v>180.3091278</v>
      </c>
      <c r="E27">
        <v>172.6856818</v>
      </c>
      <c r="F27">
        <v>172.53328550000001</v>
      </c>
      <c r="G27">
        <v>170.97573589999999</v>
      </c>
      <c r="H27">
        <v>174.80428620000001</v>
      </c>
      <c r="I27">
        <v>169.43090749999999</v>
      </c>
      <c r="J27">
        <v>179.06658640000001</v>
      </c>
      <c r="K27">
        <v>180.18111970000001</v>
      </c>
      <c r="L27">
        <v>182.0730934</v>
      </c>
      <c r="M27">
        <v>181.21259699999999</v>
      </c>
      <c r="N27">
        <v>173.83423379999999</v>
      </c>
      <c r="O27">
        <v>172.7849224</v>
      </c>
      <c r="P27">
        <v>174.78925910000001</v>
      </c>
      <c r="Q27">
        <v>176.15875120000001</v>
      </c>
      <c r="R27">
        <v>171.52873719999999</v>
      </c>
      <c r="S27">
        <v>167.51595029999999</v>
      </c>
      <c r="T27">
        <v>152.40640010000001</v>
      </c>
      <c r="U27">
        <v>127.733881</v>
      </c>
      <c r="V27">
        <v>120.6713263</v>
      </c>
      <c r="W27">
        <v>107.81944059999999</v>
      </c>
      <c r="X27">
        <v>110.23944040000001</v>
      </c>
      <c r="Y27">
        <v>111.84083870000001</v>
      </c>
      <c r="Z27">
        <v>110.62570599999999</v>
      </c>
      <c r="AA27">
        <v>113.37438969999999</v>
      </c>
      <c r="AB27">
        <v>113.3620214</v>
      </c>
      <c r="AC27">
        <v>110.87797019999999</v>
      </c>
      <c r="AD27">
        <v>111.3231438</v>
      </c>
      <c r="AE27">
        <v>103.0648107</v>
      </c>
      <c r="AF27">
        <v>94.985910399999995</v>
      </c>
    </row>
    <row r="28" spans="1:32" x14ac:dyDescent="0.35">
      <c r="A28" s="27" t="s">
        <v>20</v>
      </c>
      <c r="B28">
        <v>2124.4938010000001</v>
      </c>
      <c r="C28">
        <v>2191.4774040000002</v>
      </c>
      <c r="D28">
        <v>2230.204894</v>
      </c>
      <c r="E28">
        <v>2126.902916</v>
      </c>
      <c r="F28">
        <v>2026.8062460000001</v>
      </c>
      <c r="G28">
        <v>1988.627035</v>
      </c>
      <c r="H28">
        <v>1915.5680170000001</v>
      </c>
      <c r="I28">
        <v>1837.806885</v>
      </c>
      <c r="J28">
        <v>1724.269495</v>
      </c>
      <c r="K28">
        <v>1625.8735320000001</v>
      </c>
      <c r="L28">
        <v>1504.1179440000001</v>
      </c>
      <c r="M28">
        <v>1474.769321</v>
      </c>
      <c r="N28">
        <v>1417.67064</v>
      </c>
      <c r="O28">
        <v>1396.971276</v>
      </c>
      <c r="P28">
        <v>1347.9607430000001</v>
      </c>
      <c r="Q28">
        <v>1288.916379</v>
      </c>
      <c r="R28">
        <v>1237.9762390000001</v>
      </c>
      <c r="S28">
        <v>1171.250916</v>
      </c>
      <c r="T28">
        <v>1052.3272400000001</v>
      </c>
      <c r="U28">
        <v>964.91105660000005</v>
      </c>
      <c r="V28">
        <v>934.73543299999994</v>
      </c>
      <c r="W28">
        <v>896.43853239999999</v>
      </c>
      <c r="X28">
        <v>847.16984060000004</v>
      </c>
      <c r="Y28">
        <v>776.31566099999998</v>
      </c>
      <c r="Z28">
        <v>753.25542940000003</v>
      </c>
      <c r="AA28">
        <v>715.69527140000002</v>
      </c>
      <c r="AB28">
        <v>700.93422910000004</v>
      </c>
      <c r="AC28">
        <v>658.37322400000005</v>
      </c>
      <c r="AD28">
        <v>658.8985189</v>
      </c>
      <c r="AE28">
        <v>639.2537916</v>
      </c>
      <c r="AF28">
        <v>570.61754010000004</v>
      </c>
    </row>
    <row r="29" spans="1:32" x14ac:dyDescent="0.35">
      <c r="A29" s="27" t="s">
        <v>21</v>
      </c>
      <c r="B29">
        <v>1158.152773</v>
      </c>
      <c r="C29">
        <v>724.33134259999997</v>
      </c>
      <c r="D29">
        <v>673.48791989999995</v>
      </c>
      <c r="E29">
        <v>588.28435200000001</v>
      </c>
      <c r="F29">
        <v>503.07479080000002</v>
      </c>
      <c r="G29">
        <v>578.50988389999998</v>
      </c>
      <c r="H29">
        <v>439.26537999999999</v>
      </c>
      <c r="I29">
        <v>407.89941649999997</v>
      </c>
      <c r="J29">
        <v>383.15658710000002</v>
      </c>
      <c r="K29">
        <v>323.70435620000001</v>
      </c>
      <c r="L29">
        <v>405.36635569999999</v>
      </c>
      <c r="M29">
        <v>373.82471420000002</v>
      </c>
      <c r="N29">
        <v>396.9481083</v>
      </c>
      <c r="O29">
        <v>431.23498410000002</v>
      </c>
      <c r="P29">
        <v>477.51813499999997</v>
      </c>
      <c r="Q29">
        <v>562.16639450000002</v>
      </c>
      <c r="R29">
        <v>524.60910079999996</v>
      </c>
      <c r="S29">
        <v>532.28274390000001</v>
      </c>
      <c r="T29">
        <v>502.68492270000002</v>
      </c>
      <c r="U29">
        <v>516.55928189999997</v>
      </c>
      <c r="V29">
        <v>629.22296419999998</v>
      </c>
      <c r="W29">
        <v>635.10737710000001</v>
      </c>
      <c r="X29">
        <v>669.89649529999997</v>
      </c>
      <c r="Y29">
        <v>681.84980069999995</v>
      </c>
      <c r="Z29">
        <v>732.39351139999997</v>
      </c>
      <c r="AA29">
        <v>728.34901939999997</v>
      </c>
      <c r="AB29">
        <v>735.72707360000004</v>
      </c>
      <c r="AC29">
        <v>770.90988149999998</v>
      </c>
      <c r="AD29">
        <v>802.94655339999997</v>
      </c>
      <c r="AE29">
        <v>681.72112570000002</v>
      </c>
      <c r="AF29">
        <v>646.17653080000002</v>
      </c>
    </row>
    <row r="30" spans="1:32" x14ac:dyDescent="0.35">
      <c r="A30" s="27" t="s">
        <v>22</v>
      </c>
      <c r="B30">
        <v>136.11000000000001</v>
      </c>
      <c r="C30">
        <v>114.97499999999999</v>
      </c>
      <c r="D30">
        <v>93.84</v>
      </c>
      <c r="E30">
        <v>72.704999999999998</v>
      </c>
      <c r="F30">
        <v>51.57</v>
      </c>
      <c r="G30">
        <v>30.434999999999999</v>
      </c>
      <c r="H30">
        <v>29.979600000000001</v>
      </c>
      <c r="I30">
        <v>29.5242</v>
      </c>
      <c r="J30">
        <v>29.0688</v>
      </c>
      <c r="K30">
        <v>28.613399999999999</v>
      </c>
      <c r="L30">
        <v>28.158000000000001</v>
      </c>
      <c r="M30">
        <v>29.202400000000001</v>
      </c>
      <c r="N30">
        <v>30.2468</v>
      </c>
      <c r="O30">
        <v>31.2912</v>
      </c>
      <c r="P30">
        <v>32.335599999999999</v>
      </c>
      <c r="Q30">
        <v>33.380000000000003</v>
      </c>
      <c r="R30">
        <v>38.093200000000003</v>
      </c>
      <c r="S30">
        <v>42.806399999999996</v>
      </c>
      <c r="T30">
        <v>47.519599999999997</v>
      </c>
      <c r="U30">
        <v>52.232799999999997</v>
      </c>
      <c r="V30">
        <v>56.945999999999998</v>
      </c>
      <c r="W30">
        <v>60.776400000000002</v>
      </c>
      <c r="X30">
        <v>64.606800000000007</v>
      </c>
      <c r="Y30">
        <v>68.437200000000004</v>
      </c>
      <c r="Z30">
        <v>72.267600000000002</v>
      </c>
      <c r="AA30">
        <v>76.097999999999999</v>
      </c>
      <c r="AB30">
        <v>72.6952</v>
      </c>
      <c r="AC30">
        <v>69.292400000000001</v>
      </c>
      <c r="AD30">
        <v>65.889600000000002</v>
      </c>
      <c r="AE30">
        <v>62.486800000000002</v>
      </c>
      <c r="AF30">
        <v>55.919835370000001</v>
      </c>
    </row>
    <row r="31" spans="1:32" x14ac:dyDescent="0.35">
      <c r="A31" s="26" t="s">
        <v>23</v>
      </c>
      <c r="B31">
        <v>96.84446552</v>
      </c>
      <c r="C31">
        <v>93.327692920000004</v>
      </c>
      <c r="D31">
        <v>75.850590550000007</v>
      </c>
      <c r="E31">
        <v>66.242193380000003</v>
      </c>
      <c r="F31">
        <v>56.326195490000003</v>
      </c>
      <c r="G31">
        <v>51.449418090000002</v>
      </c>
      <c r="H31">
        <v>51.157788050000001</v>
      </c>
      <c r="I31">
        <v>48.766811390000001</v>
      </c>
      <c r="J31">
        <v>45.146787959999997</v>
      </c>
      <c r="K31">
        <v>43.655028450000003</v>
      </c>
      <c r="L31">
        <v>42.245647859999998</v>
      </c>
      <c r="M31">
        <v>45.448416629999997</v>
      </c>
      <c r="N31">
        <v>44.28633774</v>
      </c>
      <c r="O31">
        <v>46.077582100000001</v>
      </c>
      <c r="P31">
        <v>45.714674520000003</v>
      </c>
      <c r="Q31">
        <v>45.435413969999999</v>
      </c>
      <c r="R31">
        <v>46.563860159999997</v>
      </c>
      <c r="S31">
        <v>46.695866879999997</v>
      </c>
      <c r="T31">
        <v>42.504677409999999</v>
      </c>
      <c r="U31">
        <v>39.82750824</v>
      </c>
      <c r="V31">
        <v>40.959027849999998</v>
      </c>
      <c r="W31">
        <v>38.538088870000003</v>
      </c>
      <c r="X31">
        <v>38.751260739999999</v>
      </c>
      <c r="Y31">
        <v>37.991024279999998</v>
      </c>
      <c r="Z31">
        <v>37.613522019999998</v>
      </c>
      <c r="AA31">
        <v>36.918371319999999</v>
      </c>
      <c r="AB31">
        <v>35.158092289999999</v>
      </c>
      <c r="AC31">
        <v>35.467983250000003</v>
      </c>
      <c r="AD31">
        <v>36.334273439999997</v>
      </c>
      <c r="AE31">
        <v>34.818349740000002</v>
      </c>
      <c r="AF31">
        <v>32.232502269999998</v>
      </c>
    </row>
    <row r="32" spans="1:32" x14ac:dyDescent="0.35">
      <c r="A32" s="27" t="s">
        <v>24</v>
      </c>
      <c r="B32">
        <v>0.62218374300000001</v>
      </c>
      <c r="C32">
        <v>0.62237050999999999</v>
      </c>
      <c r="D32">
        <v>0.624605941</v>
      </c>
      <c r="E32">
        <v>0.61250600099999997</v>
      </c>
      <c r="F32">
        <v>0.59263178000000005</v>
      </c>
      <c r="G32">
        <v>0.577812879</v>
      </c>
      <c r="H32">
        <v>0.56843721700000005</v>
      </c>
      <c r="I32">
        <v>0.56898522900000004</v>
      </c>
      <c r="J32">
        <v>0.57346082899999995</v>
      </c>
      <c r="K32">
        <v>0.56189960299999997</v>
      </c>
      <c r="L32">
        <v>0.54317709599999997</v>
      </c>
      <c r="M32">
        <v>0.52399145599999997</v>
      </c>
      <c r="N32">
        <v>0.51928175799999998</v>
      </c>
      <c r="O32">
        <v>0.52389242599999997</v>
      </c>
      <c r="P32">
        <v>0.50561169699999997</v>
      </c>
      <c r="Q32">
        <v>0.50112507900000003</v>
      </c>
      <c r="R32">
        <v>0.488132764</v>
      </c>
      <c r="S32">
        <v>0.46218969900000001</v>
      </c>
      <c r="T32">
        <v>0.44578695899999998</v>
      </c>
      <c r="U32">
        <v>0.42587152099999998</v>
      </c>
      <c r="V32">
        <v>0.40267129899999998</v>
      </c>
      <c r="W32">
        <v>0.39437237000000003</v>
      </c>
      <c r="X32">
        <v>0.38735909000000002</v>
      </c>
      <c r="Y32">
        <v>0.38090343500000001</v>
      </c>
      <c r="Z32">
        <v>0.35571452999999997</v>
      </c>
      <c r="AA32">
        <v>0.340932613</v>
      </c>
      <c r="AB32">
        <v>0.31342230100000001</v>
      </c>
      <c r="AC32">
        <v>0.29294643300000001</v>
      </c>
      <c r="AD32">
        <v>0.27822169499999999</v>
      </c>
      <c r="AE32">
        <v>0.26084441800000002</v>
      </c>
      <c r="AF32">
        <v>0.23754255399999999</v>
      </c>
    </row>
    <row r="33" spans="1:32" x14ac:dyDescent="0.35">
      <c r="A33" s="26" t="s">
        <v>25</v>
      </c>
      <c r="B33">
        <v>150.7768245</v>
      </c>
      <c r="C33">
        <v>158.8978075</v>
      </c>
      <c r="D33">
        <v>98.195923219999997</v>
      </c>
      <c r="E33">
        <v>76.325717019999999</v>
      </c>
      <c r="F33">
        <v>68.348906479999997</v>
      </c>
      <c r="G33">
        <v>72.700378299999997</v>
      </c>
      <c r="H33">
        <v>76.026245309999993</v>
      </c>
      <c r="I33">
        <v>80.735306289999997</v>
      </c>
      <c r="J33">
        <v>82.315238059999999</v>
      </c>
      <c r="K33">
        <v>70.156237000000004</v>
      </c>
      <c r="L33">
        <v>60.806134069999999</v>
      </c>
      <c r="M33">
        <v>62.356775550000002</v>
      </c>
      <c r="N33">
        <v>63.375490300000003</v>
      </c>
      <c r="O33">
        <v>60.537549470000002</v>
      </c>
      <c r="P33">
        <v>61.102798669999999</v>
      </c>
      <c r="Q33">
        <v>63.66321052</v>
      </c>
      <c r="R33">
        <v>62.735931430000001</v>
      </c>
      <c r="S33">
        <v>64.099589620000003</v>
      </c>
      <c r="T33">
        <v>62.783636059999999</v>
      </c>
      <c r="U33">
        <v>53.535738969999997</v>
      </c>
      <c r="V33">
        <v>56.722453549999997</v>
      </c>
      <c r="W33">
        <v>55.622026839999997</v>
      </c>
      <c r="X33">
        <v>55.890009560000003</v>
      </c>
      <c r="Y33">
        <v>52.54601383</v>
      </c>
      <c r="Z33">
        <v>55.529470619999998</v>
      </c>
      <c r="AA33">
        <v>57.41390913</v>
      </c>
      <c r="AB33">
        <v>57.456309359999999</v>
      </c>
      <c r="AC33">
        <v>56.044160920000003</v>
      </c>
      <c r="AD33">
        <v>56.691868470000003</v>
      </c>
      <c r="AE33">
        <v>56.058885410000002</v>
      </c>
      <c r="AF33">
        <v>54.037028309999997</v>
      </c>
    </row>
    <row r="34" spans="1:32" x14ac:dyDescent="0.35">
      <c r="A34" s="28" t="s">
        <v>26</v>
      </c>
      <c r="B34">
        <v>40.855226700000003</v>
      </c>
      <c r="C34">
        <v>46.514750960000001</v>
      </c>
      <c r="D34">
        <v>46.633306079999997</v>
      </c>
      <c r="E34">
        <v>44.456340920000002</v>
      </c>
      <c r="F34">
        <v>40.960079950000001</v>
      </c>
      <c r="G34">
        <v>34.973317000000002</v>
      </c>
      <c r="H34">
        <v>35.096040070000001</v>
      </c>
      <c r="I34">
        <v>35.275467980000002</v>
      </c>
      <c r="J34">
        <v>34.582720070000001</v>
      </c>
      <c r="K34">
        <v>37.239402210000002</v>
      </c>
      <c r="L34">
        <v>41.346981769999999</v>
      </c>
      <c r="M34">
        <v>43.282028230000002</v>
      </c>
      <c r="N34">
        <v>43.61099746</v>
      </c>
      <c r="O34">
        <v>46.075975880000001</v>
      </c>
      <c r="P34">
        <v>54.755796170000004</v>
      </c>
      <c r="Q34">
        <v>56.680043570000002</v>
      </c>
      <c r="R34">
        <v>51.331120140000003</v>
      </c>
      <c r="S34">
        <v>46.459296049999999</v>
      </c>
      <c r="T34">
        <v>43.204036979999998</v>
      </c>
      <c r="U34">
        <v>38.517866390000002</v>
      </c>
      <c r="V34">
        <v>39.382756950000001</v>
      </c>
      <c r="W34">
        <v>40.092421860000002</v>
      </c>
      <c r="X34">
        <v>37.457210140000001</v>
      </c>
      <c r="Y34">
        <v>34.103038189999999</v>
      </c>
      <c r="Z34">
        <v>31.967673609999999</v>
      </c>
      <c r="AA34">
        <v>28.470850070000001</v>
      </c>
      <c r="AB34">
        <v>25.766910299999999</v>
      </c>
      <c r="AC34">
        <v>22.897804059999999</v>
      </c>
      <c r="AD34">
        <v>21.040490800000001</v>
      </c>
      <c r="AE34">
        <v>19.847128300000001</v>
      </c>
      <c r="AF34">
        <v>16.066633769999999</v>
      </c>
    </row>
    <row r="35" spans="1:32" x14ac:dyDescent="0.35">
      <c r="A35" s="27" t="s">
        <v>27</v>
      </c>
      <c r="B35">
        <v>8.3045880459999992</v>
      </c>
      <c r="C35">
        <v>7.679885563</v>
      </c>
      <c r="D35">
        <v>8.6195541890000005</v>
      </c>
      <c r="E35">
        <v>10.31886714</v>
      </c>
      <c r="F35">
        <v>10.56990502</v>
      </c>
      <c r="G35">
        <v>9.9277654359999996</v>
      </c>
      <c r="H35">
        <v>9.782196484</v>
      </c>
      <c r="I35">
        <v>10.903755500000001</v>
      </c>
      <c r="J35">
        <v>10.82284763</v>
      </c>
      <c r="K35">
        <v>10.333881399999999</v>
      </c>
      <c r="L35">
        <v>10.021725119999999</v>
      </c>
      <c r="M35">
        <v>9.2534529269999997</v>
      </c>
      <c r="N35">
        <v>9.0246509170000007</v>
      </c>
      <c r="O35">
        <v>9.289777505</v>
      </c>
      <c r="P35">
        <v>9.4701327150000001</v>
      </c>
      <c r="Q35">
        <v>10.00056537</v>
      </c>
      <c r="R35">
        <v>9.6815735420000006</v>
      </c>
      <c r="S35">
        <v>10.095267120000001</v>
      </c>
      <c r="T35">
        <v>10.195886890000001</v>
      </c>
      <c r="U35">
        <v>8.6136153950000001</v>
      </c>
      <c r="V35">
        <v>10.0365514</v>
      </c>
      <c r="W35">
        <v>8.6613161010000006</v>
      </c>
      <c r="X35">
        <v>9.5149059269999992</v>
      </c>
      <c r="Y35">
        <v>7.7346717680000001</v>
      </c>
      <c r="Z35">
        <v>7.7282261139999999</v>
      </c>
      <c r="AA35">
        <v>6.6272788929999997</v>
      </c>
      <c r="AB35">
        <v>6.0222096279999997</v>
      </c>
      <c r="AC35">
        <v>5.3728978239999998</v>
      </c>
      <c r="AD35">
        <v>5.0003571210000004</v>
      </c>
      <c r="AE35">
        <v>5.3307452079999997</v>
      </c>
      <c r="AF35">
        <v>5.0361771299999996</v>
      </c>
    </row>
    <row r="36" spans="1:32" x14ac:dyDescent="0.35">
      <c r="A36" s="27" t="s">
        <v>71</v>
      </c>
      <c r="B36">
        <v>111.93177540000001</v>
      </c>
      <c r="C36">
        <v>93.34296938</v>
      </c>
      <c r="D36">
        <v>68.657892599999997</v>
      </c>
      <c r="E36">
        <v>52.913211150000002</v>
      </c>
      <c r="F36">
        <v>41.632581279999997</v>
      </c>
      <c r="G36">
        <v>36.19869053</v>
      </c>
      <c r="H36">
        <v>34.25468094</v>
      </c>
      <c r="I36">
        <v>30.90535899</v>
      </c>
      <c r="J36">
        <v>26.50127552</v>
      </c>
      <c r="K36">
        <v>19.757787109999999</v>
      </c>
      <c r="L36">
        <v>18.738902249999999</v>
      </c>
      <c r="M36">
        <v>20.42497535</v>
      </c>
      <c r="N36">
        <v>21.887687509999999</v>
      </c>
      <c r="O36">
        <v>22.90124093</v>
      </c>
      <c r="P36">
        <v>25.522771469999999</v>
      </c>
      <c r="Q36">
        <v>25.54256693</v>
      </c>
      <c r="R36">
        <v>24.219580879999999</v>
      </c>
      <c r="S36">
        <v>24.319569640000001</v>
      </c>
      <c r="T36">
        <v>25.881500930000001</v>
      </c>
      <c r="U36">
        <v>25.661986160000001</v>
      </c>
      <c r="V36">
        <v>28.411954300000001</v>
      </c>
      <c r="W36">
        <v>29.63523747</v>
      </c>
      <c r="X36">
        <v>27.742791329999999</v>
      </c>
      <c r="Y36">
        <v>29.290002779999998</v>
      </c>
      <c r="Z36">
        <v>30.055960989999999</v>
      </c>
      <c r="AA36">
        <v>28.821758890000002</v>
      </c>
      <c r="AB36">
        <v>32.25622036</v>
      </c>
      <c r="AC36">
        <v>33.553767530000002</v>
      </c>
      <c r="AD36">
        <v>36.146896689999998</v>
      </c>
      <c r="AE36">
        <v>36.333461870000001</v>
      </c>
      <c r="AF36">
        <v>30.929648319999998</v>
      </c>
    </row>
    <row r="37" spans="1:32" x14ac:dyDescent="0.35">
      <c r="A37" s="27" t="s">
        <v>28</v>
      </c>
      <c r="B37">
        <v>0.57901059799999999</v>
      </c>
      <c r="C37">
        <v>0.63235312799999999</v>
      </c>
      <c r="D37">
        <v>0.70090560199999996</v>
      </c>
      <c r="E37">
        <v>0.67000188400000005</v>
      </c>
      <c r="F37">
        <v>0.64368423799999996</v>
      </c>
      <c r="G37">
        <v>0.59993557799999997</v>
      </c>
      <c r="H37">
        <v>0.58350007000000004</v>
      </c>
      <c r="I37">
        <v>0.55909483100000001</v>
      </c>
      <c r="J37">
        <v>0.516639721</v>
      </c>
      <c r="K37">
        <v>0.49662478100000002</v>
      </c>
      <c r="L37">
        <v>0.474612535</v>
      </c>
      <c r="M37">
        <v>0.490071914</v>
      </c>
      <c r="N37">
        <v>0.44373412499999998</v>
      </c>
      <c r="O37">
        <v>0.42623449299999999</v>
      </c>
      <c r="P37">
        <v>0.40431688399999999</v>
      </c>
      <c r="Q37">
        <v>0.39284247799999999</v>
      </c>
      <c r="R37">
        <v>0.29224492099999999</v>
      </c>
      <c r="S37">
        <v>0.28509568899999999</v>
      </c>
      <c r="T37">
        <v>0.28838106299999999</v>
      </c>
      <c r="U37">
        <v>0.27723939399999997</v>
      </c>
      <c r="V37">
        <v>0.25989960499999998</v>
      </c>
      <c r="W37">
        <v>0.24760142099999999</v>
      </c>
      <c r="X37">
        <v>0.245676641</v>
      </c>
      <c r="Y37">
        <v>0.241724201</v>
      </c>
      <c r="Z37">
        <v>0.21435425</v>
      </c>
      <c r="AA37">
        <v>0.20621025500000001</v>
      </c>
      <c r="AB37">
        <v>0.17820924499999999</v>
      </c>
      <c r="AC37">
        <v>0.15854639500000001</v>
      </c>
      <c r="AD37">
        <v>0.14708491100000001</v>
      </c>
      <c r="AE37">
        <v>0.13137051999999999</v>
      </c>
      <c r="AF37">
        <v>0.108384682</v>
      </c>
    </row>
    <row r="38" spans="1:32" x14ac:dyDescent="0.35">
      <c r="A38" s="27" t="s">
        <v>29</v>
      </c>
      <c r="B38">
        <v>1.4750000000000001</v>
      </c>
      <c r="C38">
        <v>1.4718</v>
      </c>
      <c r="D38">
        <v>1.4685999999999999</v>
      </c>
      <c r="E38">
        <v>1.4654</v>
      </c>
      <c r="F38">
        <v>1.4621999999999999</v>
      </c>
      <c r="G38">
        <v>1.4590000000000001</v>
      </c>
      <c r="H38">
        <v>1.3768</v>
      </c>
      <c r="I38">
        <v>1.2946</v>
      </c>
      <c r="J38">
        <v>1.2123999999999999</v>
      </c>
      <c r="K38">
        <v>1.1302000000000001</v>
      </c>
      <c r="L38">
        <v>1.048</v>
      </c>
      <c r="M38">
        <v>2.5714000000000001</v>
      </c>
      <c r="N38">
        <v>4.0948000000000002</v>
      </c>
      <c r="O38">
        <v>5.6181999999999999</v>
      </c>
      <c r="P38">
        <v>7.1416000000000004</v>
      </c>
      <c r="Q38">
        <v>8.6649999999999991</v>
      </c>
      <c r="R38">
        <v>9.1085999999999991</v>
      </c>
      <c r="S38">
        <v>9.5521999999999991</v>
      </c>
      <c r="T38">
        <v>9.9957999999999991</v>
      </c>
      <c r="U38">
        <v>10.439399999999999</v>
      </c>
      <c r="V38">
        <v>10.882999999999999</v>
      </c>
      <c r="W38">
        <v>10.385199999999999</v>
      </c>
      <c r="X38">
        <v>9.8873999999999995</v>
      </c>
      <c r="Y38">
        <v>9.3895999999999997</v>
      </c>
      <c r="Z38">
        <v>8.8917999999999999</v>
      </c>
      <c r="AA38">
        <v>8.3940000000000001</v>
      </c>
      <c r="AB38">
        <v>8.1926000000000005</v>
      </c>
      <c r="AC38">
        <v>7.9912000000000001</v>
      </c>
      <c r="AD38">
        <v>7.7897999999999996</v>
      </c>
      <c r="AE38">
        <v>7.5884</v>
      </c>
      <c r="AF38">
        <v>6.7864404550000001</v>
      </c>
    </row>
    <row r="39" spans="1:32" x14ac:dyDescent="0.35">
      <c r="A39" s="28" t="s">
        <v>30</v>
      </c>
      <c r="B39">
        <v>669.35650959999998</v>
      </c>
      <c r="C39">
        <v>658.0481982</v>
      </c>
      <c r="D39">
        <v>643.76716009999996</v>
      </c>
      <c r="E39">
        <v>627.04949639999995</v>
      </c>
      <c r="F39">
        <v>585.22725219999995</v>
      </c>
      <c r="G39">
        <v>570.21356849999995</v>
      </c>
      <c r="H39">
        <v>557.88413960000003</v>
      </c>
      <c r="I39">
        <v>530.27206869999998</v>
      </c>
      <c r="J39">
        <v>510.05460649999998</v>
      </c>
      <c r="K39">
        <v>502.44616389999999</v>
      </c>
      <c r="L39">
        <v>483.54738950000001</v>
      </c>
      <c r="M39">
        <v>471.72335070000003</v>
      </c>
      <c r="N39">
        <v>455.92565689999998</v>
      </c>
      <c r="O39">
        <v>452.57102309999999</v>
      </c>
      <c r="P39">
        <v>436.9888618</v>
      </c>
      <c r="Q39">
        <v>429.93823959999997</v>
      </c>
      <c r="R39">
        <v>424.55182880000001</v>
      </c>
      <c r="S39">
        <v>407.67379210000001</v>
      </c>
      <c r="T39">
        <v>398.49689160000003</v>
      </c>
      <c r="U39">
        <v>359.94808339999997</v>
      </c>
      <c r="V39">
        <v>354.50039340000001</v>
      </c>
      <c r="W39">
        <v>341.4092862</v>
      </c>
      <c r="X39">
        <v>321.60203969999998</v>
      </c>
      <c r="Y39">
        <v>310.7837652</v>
      </c>
      <c r="Z39">
        <v>286.48371689999999</v>
      </c>
      <c r="AA39">
        <v>283.59298799999999</v>
      </c>
      <c r="AB39">
        <v>267.70535380000001</v>
      </c>
      <c r="AC39">
        <v>257.49913700000002</v>
      </c>
      <c r="AD39">
        <v>250.1788699</v>
      </c>
      <c r="AE39">
        <v>234.6468802</v>
      </c>
      <c r="AF39">
        <v>210.77203460000001</v>
      </c>
    </row>
    <row r="40" spans="1:32" x14ac:dyDescent="0.35">
      <c r="A40" s="27" t="s">
        <v>72</v>
      </c>
      <c r="B40">
        <v>45.471774119999999</v>
      </c>
      <c r="C40">
        <v>37.627575319999998</v>
      </c>
      <c r="D40">
        <v>39.461954970000001</v>
      </c>
      <c r="E40">
        <v>40.930871889999999</v>
      </c>
      <c r="F40">
        <v>36.74486521</v>
      </c>
      <c r="G40">
        <v>39.293100840000001</v>
      </c>
      <c r="H40">
        <v>38.565291459999997</v>
      </c>
      <c r="I40">
        <v>37.890105669999997</v>
      </c>
      <c r="J40">
        <v>43.177147400000003</v>
      </c>
      <c r="K40">
        <v>40.429693960000002</v>
      </c>
      <c r="L40">
        <v>43.763243340000002</v>
      </c>
      <c r="M40">
        <v>40.760170729999999</v>
      </c>
      <c r="N40">
        <v>40.811268169999998</v>
      </c>
      <c r="O40">
        <v>35.824823119999998</v>
      </c>
      <c r="P40">
        <v>37.14474096</v>
      </c>
      <c r="Q40">
        <v>34.936557059999998</v>
      </c>
      <c r="R40">
        <v>34.82593619</v>
      </c>
      <c r="S40">
        <v>37.214826070000001</v>
      </c>
      <c r="T40">
        <v>33.559752359999997</v>
      </c>
      <c r="U40">
        <v>34.791846620000001</v>
      </c>
      <c r="V40">
        <v>36.257327289999999</v>
      </c>
      <c r="W40">
        <v>38.60875257</v>
      </c>
      <c r="X40">
        <v>36.143201050000002</v>
      </c>
      <c r="Y40">
        <v>28.869635630000001</v>
      </c>
      <c r="Z40">
        <v>26.273211589999999</v>
      </c>
      <c r="AA40">
        <v>25.47013535</v>
      </c>
      <c r="AB40">
        <v>24.715302080000001</v>
      </c>
      <c r="AC40">
        <v>23.330185360000002</v>
      </c>
      <c r="AD40">
        <v>22.5483701</v>
      </c>
      <c r="AE40">
        <v>22.98071156</v>
      </c>
      <c r="AF40">
        <v>19.937963580000002</v>
      </c>
    </row>
    <row r="41" spans="1:32" x14ac:dyDescent="0.35">
      <c r="A41" s="28" t="s">
        <v>31</v>
      </c>
      <c r="B41">
        <v>197.49721260000001</v>
      </c>
      <c r="C41">
        <v>191.14020199999999</v>
      </c>
      <c r="D41">
        <v>195.4167774</v>
      </c>
      <c r="E41">
        <v>200.64369189999999</v>
      </c>
      <c r="F41">
        <v>205.31064230000001</v>
      </c>
      <c r="G41">
        <v>216.46270390000001</v>
      </c>
      <c r="H41">
        <v>225.70695219999999</v>
      </c>
      <c r="I41">
        <v>234.27404469999999</v>
      </c>
      <c r="J41">
        <v>235.4502646</v>
      </c>
      <c r="K41">
        <v>227.87166120000001</v>
      </c>
      <c r="L41">
        <v>214.95761039999999</v>
      </c>
      <c r="M41">
        <v>213.38192419999999</v>
      </c>
      <c r="N41">
        <v>207.9772146</v>
      </c>
      <c r="O41">
        <v>209.81257729999999</v>
      </c>
      <c r="P41">
        <v>208.48110510000001</v>
      </c>
      <c r="Q41">
        <v>209.01757620000001</v>
      </c>
      <c r="R41">
        <v>209.32710420000001</v>
      </c>
      <c r="S41">
        <v>212.6856559</v>
      </c>
      <c r="T41">
        <v>206.35147190000001</v>
      </c>
      <c r="U41">
        <v>195.7718715</v>
      </c>
      <c r="V41">
        <v>200.14507889999999</v>
      </c>
      <c r="W41">
        <v>198.21804520000001</v>
      </c>
      <c r="X41">
        <v>194.61154450000001</v>
      </c>
      <c r="Y41">
        <v>191.43459379999999</v>
      </c>
      <c r="Z41">
        <v>189.6666342</v>
      </c>
      <c r="AA41">
        <v>181.11377250000001</v>
      </c>
      <c r="AB41">
        <v>172.5019054</v>
      </c>
      <c r="AC41">
        <v>167.8408408</v>
      </c>
      <c r="AD41">
        <v>164.71621089999999</v>
      </c>
      <c r="AE41">
        <v>157.6281233</v>
      </c>
      <c r="AF41">
        <v>147.78371179999999</v>
      </c>
    </row>
    <row r="42" spans="1:32" x14ac:dyDescent="0.35">
      <c r="A42" s="26" t="s">
        <v>32</v>
      </c>
      <c r="B42">
        <v>1128.0720960000001</v>
      </c>
      <c r="C42">
        <v>1116.9020459999999</v>
      </c>
      <c r="D42">
        <v>1118.524639</v>
      </c>
      <c r="E42">
        <v>1124.702423</v>
      </c>
      <c r="F42">
        <v>1109.0482320000001</v>
      </c>
      <c r="G42">
        <v>1087.1469</v>
      </c>
      <c r="H42">
        <v>1117.388367</v>
      </c>
      <c r="I42">
        <v>1058.3631660000001</v>
      </c>
      <c r="J42">
        <v>962.54898200000002</v>
      </c>
      <c r="K42">
        <v>931.707131</v>
      </c>
      <c r="L42">
        <v>873.81335179999996</v>
      </c>
      <c r="M42">
        <v>847.95150550000005</v>
      </c>
      <c r="N42">
        <v>812.67642609999996</v>
      </c>
      <c r="O42">
        <v>821.20444740000005</v>
      </c>
      <c r="P42">
        <v>835.54378069999996</v>
      </c>
      <c r="Q42">
        <v>862.33602929999995</v>
      </c>
      <c r="R42">
        <v>874.0395982</v>
      </c>
      <c r="S42">
        <v>865.87112449999995</v>
      </c>
      <c r="T42">
        <v>837.82175429999995</v>
      </c>
      <c r="U42">
        <v>821.64690910000002</v>
      </c>
      <c r="V42">
        <v>838.17295760000002</v>
      </c>
      <c r="W42">
        <v>817.67570569999998</v>
      </c>
      <c r="X42">
        <v>780.57927310000002</v>
      </c>
      <c r="Y42">
        <v>741.03621769999995</v>
      </c>
      <c r="Z42">
        <v>689.83116089999999</v>
      </c>
      <c r="AA42">
        <v>670.19242880000002</v>
      </c>
      <c r="AB42">
        <v>675.36664189999999</v>
      </c>
      <c r="AC42">
        <v>703.73234660000003</v>
      </c>
      <c r="AD42">
        <v>673.59783149999998</v>
      </c>
      <c r="AE42">
        <v>628.06794030000003</v>
      </c>
      <c r="AF42">
        <v>593.90476230000002</v>
      </c>
    </row>
    <row r="43" spans="1:32" x14ac:dyDescent="0.35">
      <c r="A43" s="28" t="s">
        <v>33</v>
      </c>
      <c r="B43">
        <v>260.0998166</v>
      </c>
      <c r="C43">
        <v>274.43845720000002</v>
      </c>
      <c r="D43">
        <v>295.55404900000002</v>
      </c>
      <c r="E43">
        <v>285.64661059999997</v>
      </c>
      <c r="F43">
        <v>285.49929300000002</v>
      </c>
      <c r="G43">
        <v>297.00921799999998</v>
      </c>
      <c r="H43">
        <v>278.87030499999997</v>
      </c>
      <c r="I43">
        <v>281.23491580000001</v>
      </c>
      <c r="J43">
        <v>294.15367950000001</v>
      </c>
      <c r="K43">
        <v>305.77075660000003</v>
      </c>
      <c r="L43">
        <v>300.56249059999999</v>
      </c>
      <c r="M43">
        <v>297.87268660000001</v>
      </c>
      <c r="N43">
        <v>303.48032449999999</v>
      </c>
      <c r="O43">
        <v>279.02190810000002</v>
      </c>
      <c r="P43">
        <v>281.53558870000001</v>
      </c>
      <c r="Q43">
        <v>283.0566068</v>
      </c>
      <c r="R43">
        <v>261.58889069999998</v>
      </c>
      <c r="S43">
        <v>251.3467474</v>
      </c>
      <c r="T43">
        <v>233.4369284</v>
      </c>
      <c r="U43">
        <v>220.7250746</v>
      </c>
      <c r="V43">
        <v>203.79556629999999</v>
      </c>
      <c r="W43">
        <v>186.94178099999999</v>
      </c>
      <c r="X43">
        <v>173.59713669999999</v>
      </c>
      <c r="Y43">
        <v>169.67960249999999</v>
      </c>
      <c r="Z43">
        <v>167.26084700000001</v>
      </c>
      <c r="AA43">
        <v>170.19927430000001</v>
      </c>
      <c r="AB43">
        <v>163.2428711</v>
      </c>
      <c r="AC43">
        <v>166.40143850000001</v>
      </c>
      <c r="AD43">
        <v>160.68197649999999</v>
      </c>
      <c r="AE43">
        <v>154.57997330000001</v>
      </c>
      <c r="AF43">
        <v>135.01466790000001</v>
      </c>
    </row>
    <row r="44" spans="1:32" x14ac:dyDescent="0.35">
      <c r="A44" s="27" t="s">
        <v>34</v>
      </c>
      <c r="B44">
        <v>473.80141470000001</v>
      </c>
      <c r="C44">
        <v>400.18265650000001</v>
      </c>
      <c r="D44">
        <v>411.72871279999998</v>
      </c>
      <c r="E44">
        <v>371.61317810000003</v>
      </c>
      <c r="F44">
        <v>373.32619149999999</v>
      </c>
      <c r="G44">
        <v>375.42950719999999</v>
      </c>
      <c r="H44">
        <v>421.03856029999997</v>
      </c>
      <c r="I44">
        <v>402.35550860000001</v>
      </c>
      <c r="J44">
        <v>353.89515770000003</v>
      </c>
      <c r="K44">
        <v>306.29920069999997</v>
      </c>
      <c r="L44">
        <v>315.74720380000002</v>
      </c>
      <c r="M44">
        <v>329.09706360000001</v>
      </c>
      <c r="N44">
        <v>335.27630069999998</v>
      </c>
      <c r="O44">
        <v>340.82603260000002</v>
      </c>
      <c r="P44">
        <v>343.15521949999999</v>
      </c>
      <c r="Q44">
        <v>330.65066150000001</v>
      </c>
      <c r="R44">
        <v>328.25964049999999</v>
      </c>
      <c r="S44">
        <v>308.53781520000001</v>
      </c>
      <c r="T44">
        <v>302.54733929999998</v>
      </c>
      <c r="U44">
        <v>255.45249860000001</v>
      </c>
      <c r="V44">
        <v>241.30110790000001</v>
      </c>
      <c r="W44">
        <v>250.16521230000001</v>
      </c>
      <c r="X44">
        <v>246.03027169999999</v>
      </c>
      <c r="Y44">
        <v>227.47321790000001</v>
      </c>
      <c r="Z44">
        <v>221.44072370000001</v>
      </c>
      <c r="AA44">
        <v>219.900071</v>
      </c>
      <c r="AB44">
        <v>211.07888800000001</v>
      </c>
      <c r="AC44">
        <v>219.5388092</v>
      </c>
      <c r="AD44">
        <v>221.76432980000001</v>
      </c>
      <c r="AE44">
        <v>217.12748959999999</v>
      </c>
      <c r="AF44">
        <v>204.39952790000001</v>
      </c>
    </row>
    <row r="45" spans="1:32" x14ac:dyDescent="0.35">
      <c r="A45" s="26" t="s">
        <v>35</v>
      </c>
      <c r="B45">
        <v>5985.2212909999998</v>
      </c>
      <c r="C45">
        <v>5611.4626109999999</v>
      </c>
      <c r="D45">
        <v>5237.7039299999997</v>
      </c>
      <c r="E45">
        <v>4863.9452490000003</v>
      </c>
      <c r="F45">
        <v>4490.1865690000004</v>
      </c>
      <c r="G45">
        <v>4116.4278880000002</v>
      </c>
      <c r="H45">
        <v>4020.9273589999998</v>
      </c>
      <c r="I45">
        <v>3925.4268320000001</v>
      </c>
      <c r="J45">
        <v>3829.9263040000001</v>
      </c>
      <c r="K45">
        <v>3734.4257750000002</v>
      </c>
      <c r="L45">
        <v>3638.9252468</v>
      </c>
      <c r="M45">
        <v>3611.1216783</v>
      </c>
      <c r="N45">
        <v>3583.3181098</v>
      </c>
      <c r="O45">
        <v>3555.5145404</v>
      </c>
      <c r="P45">
        <v>3527.7109719</v>
      </c>
      <c r="Q45">
        <v>3499.9074034</v>
      </c>
      <c r="R45">
        <v>3387.5705677000001</v>
      </c>
      <c r="S45">
        <v>3275.2337329000002</v>
      </c>
      <c r="T45">
        <v>3162.8968980999998</v>
      </c>
      <c r="U45">
        <v>3050.5600634000002</v>
      </c>
      <c r="V45">
        <v>2938.2232285999999</v>
      </c>
      <c r="W45">
        <v>2982.0755392999999</v>
      </c>
      <c r="X45">
        <v>3042.7186620000002</v>
      </c>
      <c r="Y45">
        <v>3073.3861106999998</v>
      </c>
      <c r="Z45">
        <v>3082.6102443999998</v>
      </c>
      <c r="AA45">
        <v>3063.4345340999998</v>
      </c>
      <c r="AB45">
        <v>3110.0442395</v>
      </c>
      <c r="AC45">
        <v>3163.8580907</v>
      </c>
      <c r="AD45">
        <v>3141.5387916999998</v>
      </c>
      <c r="AE45">
        <v>3171.1774730000002</v>
      </c>
      <c r="AF45">
        <v>3107.2484134000001</v>
      </c>
    </row>
    <row r="46" spans="1:32" x14ac:dyDescent="0.35">
      <c r="A46" s="27" t="s">
        <v>36</v>
      </c>
      <c r="B46">
        <v>186.1741265</v>
      </c>
      <c r="C46">
        <v>171.4372419</v>
      </c>
      <c r="D46">
        <v>159.8960865</v>
      </c>
      <c r="E46">
        <v>133.41291409999999</v>
      </c>
      <c r="F46">
        <v>140.17339630000001</v>
      </c>
      <c r="G46">
        <v>154.6410941</v>
      </c>
      <c r="H46">
        <v>161.07658420000001</v>
      </c>
      <c r="I46">
        <v>171.92691980000001</v>
      </c>
      <c r="J46">
        <v>172.01216909999999</v>
      </c>
      <c r="K46">
        <v>134.95083750000001</v>
      </c>
      <c r="L46">
        <v>148.99198989999999</v>
      </c>
      <c r="M46">
        <v>154.48409720000001</v>
      </c>
      <c r="N46">
        <v>164.43405369999999</v>
      </c>
      <c r="O46">
        <v>167.7210686</v>
      </c>
      <c r="P46">
        <v>182.8752963</v>
      </c>
      <c r="Q46">
        <v>168.43340409999999</v>
      </c>
      <c r="R46">
        <v>170.07035920000001</v>
      </c>
      <c r="S46">
        <v>176.6757423</v>
      </c>
      <c r="T46">
        <v>173.92397539999999</v>
      </c>
      <c r="U46">
        <v>164.31406369999999</v>
      </c>
      <c r="V46">
        <v>150.88910419999999</v>
      </c>
      <c r="W46">
        <v>164.9625642</v>
      </c>
      <c r="X46">
        <v>154.9719068</v>
      </c>
      <c r="Y46">
        <v>155.27904820000001</v>
      </c>
      <c r="Z46">
        <v>128.56886739999999</v>
      </c>
      <c r="AA46">
        <v>147.90804220000001</v>
      </c>
      <c r="AB46">
        <v>188.75217190000001</v>
      </c>
      <c r="AC46">
        <v>187.2965236</v>
      </c>
      <c r="AD46">
        <v>175.56414409999999</v>
      </c>
      <c r="AE46">
        <v>171.56346120000001</v>
      </c>
      <c r="AF46">
        <v>179.06911160000001</v>
      </c>
    </row>
    <row r="47" spans="1:32" x14ac:dyDescent="0.35">
      <c r="A47" s="27" t="s">
        <v>37</v>
      </c>
      <c r="B47">
        <v>136.32755560000001</v>
      </c>
      <c r="C47">
        <v>120.32058790000001</v>
      </c>
      <c r="D47">
        <v>111.6146421</v>
      </c>
      <c r="E47">
        <v>109.9318213</v>
      </c>
      <c r="F47">
        <v>110.7006726</v>
      </c>
      <c r="G47">
        <v>112.4624055</v>
      </c>
      <c r="H47">
        <v>112.14990779999999</v>
      </c>
      <c r="I47">
        <v>112.4084421</v>
      </c>
      <c r="J47">
        <v>112.1493821</v>
      </c>
      <c r="K47">
        <v>107.93320420000001</v>
      </c>
      <c r="L47">
        <v>110.1544012</v>
      </c>
      <c r="M47">
        <v>111.7890525</v>
      </c>
      <c r="N47">
        <v>104.9907271</v>
      </c>
      <c r="O47">
        <v>102.8187728</v>
      </c>
      <c r="P47">
        <v>102.50331420000001</v>
      </c>
      <c r="Q47">
        <v>106.0856962</v>
      </c>
      <c r="R47">
        <v>99.294234200000005</v>
      </c>
      <c r="S47">
        <v>98.758773610000006</v>
      </c>
      <c r="T47">
        <v>100.2813362</v>
      </c>
      <c r="U47">
        <v>89.799312569999998</v>
      </c>
      <c r="V47">
        <v>87.852001299999998</v>
      </c>
      <c r="W47">
        <v>80.587334519999999</v>
      </c>
      <c r="X47">
        <v>77.150448209999993</v>
      </c>
      <c r="Y47">
        <v>69.039748770000003</v>
      </c>
      <c r="Z47">
        <v>66.224686869999999</v>
      </c>
      <c r="AA47">
        <v>67.912344399999995</v>
      </c>
      <c r="AB47">
        <v>63.816470209999999</v>
      </c>
      <c r="AC47">
        <v>63.305601670000001</v>
      </c>
      <c r="AD47">
        <v>62.470649950000002</v>
      </c>
      <c r="AE47">
        <v>58.816274700000001</v>
      </c>
      <c r="AF47">
        <v>56.028116179999998</v>
      </c>
    </row>
    <row r="48" spans="1:32" x14ac:dyDescent="0.35">
      <c r="A48" s="27" t="s">
        <v>38</v>
      </c>
      <c r="B48">
        <v>75.322307069999994</v>
      </c>
      <c r="C48">
        <v>69.689575329999997</v>
      </c>
      <c r="D48">
        <v>68.738006929999997</v>
      </c>
      <c r="E48">
        <v>73.511379919999996</v>
      </c>
      <c r="F48">
        <v>76.307643920000004</v>
      </c>
      <c r="G48">
        <v>75.605095059999996</v>
      </c>
      <c r="H48">
        <v>77.660590099999993</v>
      </c>
      <c r="I48">
        <v>78.216879000000006</v>
      </c>
      <c r="J48">
        <v>68.814296029999994</v>
      </c>
      <c r="K48">
        <v>61.33859485</v>
      </c>
      <c r="L48">
        <v>59.012298549999997</v>
      </c>
      <c r="M48">
        <v>59.725298989999999</v>
      </c>
      <c r="N48">
        <v>58.864541920000001</v>
      </c>
      <c r="O48">
        <v>55.549182270000003</v>
      </c>
      <c r="P48">
        <v>54.183610229999999</v>
      </c>
      <c r="Q48">
        <v>55.276711450000001</v>
      </c>
      <c r="R48">
        <v>55.396039289999997</v>
      </c>
      <c r="S48">
        <v>54.081888210000002</v>
      </c>
      <c r="T48">
        <v>58.335731330000002</v>
      </c>
      <c r="U48">
        <v>48.642759230000003</v>
      </c>
      <c r="V48">
        <v>47.874923410000001</v>
      </c>
      <c r="W48">
        <v>47.065268690000003</v>
      </c>
      <c r="X48">
        <v>45.608462330000002</v>
      </c>
      <c r="Y48">
        <v>42.857747930000002</v>
      </c>
      <c r="Z48">
        <v>38.816439209999999</v>
      </c>
      <c r="AA48">
        <v>35.170416500000002</v>
      </c>
      <c r="AB48">
        <v>34.587342409999998</v>
      </c>
      <c r="AC48">
        <v>34.124462059999999</v>
      </c>
      <c r="AD48">
        <v>32.614238739999998</v>
      </c>
      <c r="AE48">
        <v>29.378221020000002</v>
      </c>
      <c r="AF48">
        <v>25.312538790000001</v>
      </c>
    </row>
    <row r="49" spans="1:32" x14ac:dyDescent="0.35">
      <c r="A49" s="28" t="s">
        <v>39</v>
      </c>
      <c r="B49">
        <v>1326.4545290000001</v>
      </c>
      <c r="C49">
        <v>1367.6464679999999</v>
      </c>
      <c r="D49">
        <v>1387.930249</v>
      </c>
      <c r="E49">
        <v>1325.042179</v>
      </c>
      <c r="F49">
        <v>1331.360091</v>
      </c>
      <c r="G49">
        <v>1337.7169409999999</v>
      </c>
      <c r="H49">
        <v>1322.6104600000001</v>
      </c>
      <c r="I49">
        <v>1341.515232</v>
      </c>
      <c r="J49">
        <v>1338.290712</v>
      </c>
      <c r="K49">
        <v>1342.2875160000001</v>
      </c>
      <c r="L49">
        <v>1349.346063</v>
      </c>
      <c r="M49">
        <v>1317.4243759999999</v>
      </c>
      <c r="N49">
        <v>1341.3165590000001</v>
      </c>
      <c r="O49">
        <v>1350.8852340000001</v>
      </c>
      <c r="P49">
        <v>1366.742227</v>
      </c>
      <c r="Q49">
        <v>1342.6798060000001</v>
      </c>
      <c r="R49">
        <v>1313.283774</v>
      </c>
      <c r="S49">
        <v>1313.6216079999999</v>
      </c>
      <c r="T49">
        <v>1120.7151349999999</v>
      </c>
      <c r="U49">
        <v>1004.209387</v>
      </c>
      <c r="V49">
        <v>950.5427608</v>
      </c>
      <c r="W49">
        <v>949.07765440000003</v>
      </c>
      <c r="X49">
        <v>900.74117230000002</v>
      </c>
      <c r="Y49">
        <v>830.33726950000005</v>
      </c>
      <c r="Z49">
        <v>825.08637299999998</v>
      </c>
      <c r="AA49">
        <v>847.47310430000005</v>
      </c>
      <c r="AB49">
        <v>806.98124010000004</v>
      </c>
      <c r="AC49">
        <v>810.39552000000003</v>
      </c>
      <c r="AD49">
        <v>798.17960000000005</v>
      </c>
      <c r="AE49">
        <v>741.44970720000003</v>
      </c>
      <c r="AF49">
        <v>633.10052370000005</v>
      </c>
    </row>
    <row r="50" spans="1:32" x14ac:dyDescent="0.35">
      <c r="A50" s="29" t="s">
        <v>40</v>
      </c>
      <c r="B50">
        <v>289.10299420000001</v>
      </c>
      <c r="C50">
        <v>293.45576319999998</v>
      </c>
      <c r="D50">
        <v>279.34169809999997</v>
      </c>
      <c r="E50">
        <v>266.37069730000002</v>
      </c>
      <c r="F50">
        <v>269.4985848</v>
      </c>
      <c r="G50">
        <v>258.08795789999999</v>
      </c>
      <c r="H50">
        <v>252.88161640000001</v>
      </c>
      <c r="I50">
        <v>241.43901740000001</v>
      </c>
      <c r="J50">
        <v>231.81626399999999</v>
      </c>
      <c r="K50">
        <v>225.14521780000001</v>
      </c>
      <c r="L50">
        <v>222.19113770000001</v>
      </c>
      <c r="M50">
        <v>212.31222890000001</v>
      </c>
      <c r="N50">
        <v>204.67918539999999</v>
      </c>
      <c r="O50">
        <v>200.674823</v>
      </c>
      <c r="P50">
        <v>197.00563099999999</v>
      </c>
      <c r="Q50">
        <v>193.61680010000001</v>
      </c>
      <c r="R50">
        <v>191.6054231</v>
      </c>
      <c r="S50">
        <v>186.9792568</v>
      </c>
      <c r="T50">
        <v>178.89853120000001</v>
      </c>
      <c r="U50">
        <v>166.20498180000001</v>
      </c>
      <c r="V50">
        <v>170.3796523</v>
      </c>
      <c r="W50">
        <v>163.53137559999999</v>
      </c>
      <c r="X50">
        <v>156.5108774</v>
      </c>
      <c r="Y50">
        <v>152.67007190000001</v>
      </c>
      <c r="Z50">
        <v>150.48953660000001</v>
      </c>
      <c r="AA50">
        <v>146.287766</v>
      </c>
      <c r="AB50">
        <v>143.62106929999999</v>
      </c>
      <c r="AC50">
        <v>138.1732269</v>
      </c>
      <c r="AD50">
        <v>134.22871269999999</v>
      </c>
      <c r="AE50">
        <v>126.0530036</v>
      </c>
      <c r="AF50">
        <v>118.08427500000001</v>
      </c>
    </row>
    <row r="51" spans="1:32" x14ac:dyDescent="0.35">
      <c r="A51" s="28" t="s">
        <v>41</v>
      </c>
      <c r="B51">
        <v>144.5411603</v>
      </c>
      <c r="C51">
        <v>141.4261443</v>
      </c>
      <c r="D51">
        <v>134.74315279999999</v>
      </c>
      <c r="E51">
        <v>122.7713534</v>
      </c>
      <c r="F51">
        <v>120.146587</v>
      </c>
      <c r="G51">
        <v>115.9642071</v>
      </c>
      <c r="H51">
        <v>110.2658809</v>
      </c>
      <c r="I51">
        <v>106.0684937</v>
      </c>
      <c r="J51">
        <v>105.5425541</v>
      </c>
      <c r="K51">
        <v>105.13155140000001</v>
      </c>
      <c r="L51">
        <v>103.0290359</v>
      </c>
      <c r="M51">
        <v>99.614502290000004</v>
      </c>
      <c r="N51">
        <v>94.808217200000001</v>
      </c>
      <c r="O51">
        <v>93.53661074</v>
      </c>
      <c r="P51">
        <v>92.933520560000005</v>
      </c>
      <c r="Q51">
        <v>93.630966950000001</v>
      </c>
      <c r="R51">
        <v>92.269112789999994</v>
      </c>
      <c r="S51">
        <v>90.94909423</v>
      </c>
      <c r="T51">
        <v>90.769130899999993</v>
      </c>
      <c r="U51">
        <v>85.81298615</v>
      </c>
      <c r="V51">
        <v>85.106355370000003</v>
      </c>
      <c r="W51">
        <v>80.966558980000002</v>
      </c>
      <c r="X51">
        <v>81.251262170000004</v>
      </c>
      <c r="Y51">
        <v>81.084124079999995</v>
      </c>
      <c r="Z51">
        <v>77.067696400000003</v>
      </c>
      <c r="AA51">
        <v>72.900823930000001</v>
      </c>
      <c r="AB51">
        <v>71.044019599999999</v>
      </c>
      <c r="AC51">
        <v>67.640730529999999</v>
      </c>
      <c r="AD51">
        <v>64.359780270000002</v>
      </c>
      <c r="AE51">
        <v>61.021570609999998</v>
      </c>
      <c r="AF51">
        <v>53.341239760000001</v>
      </c>
    </row>
    <row r="52" spans="1:32" x14ac:dyDescent="0.35">
      <c r="A52" s="27" t="s">
        <v>42</v>
      </c>
      <c r="B52">
        <v>35.371793609999997</v>
      </c>
      <c r="C52">
        <v>31.927728640000002</v>
      </c>
      <c r="D52">
        <v>26.560206430000001</v>
      </c>
      <c r="E52">
        <v>18.864531679999999</v>
      </c>
      <c r="F52">
        <v>12.342067520000001</v>
      </c>
      <c r="G52">
        <v>10.36092416</v>
      </c>
      <c r="H52">
        <v>9.3996205059999998</v>
      </c>
      <c r="I52">
        <v>10.37727106</v>
      </c>
      <c r="J52">
        <v>9.575415177</v>
      </c>
      <c r="K52">
        <v>8.6782877089999992</v>
      </c>
      <c r="L52">
        <v>8.4774975080000008</v>
      </c>
      <c r="M52">
        <v>8.6527929409999995</v>
      </c>
      <c r="N52">
        <v>8.7462831669999996</v>
      </c>
      <c r="O52">
        <v>8.9245010550000003</v>
      </c>
      <c r="P52">
        <v>10.25032405</v>
      </c>
      <c r="Q52">
        <v>11.200599909999999</v>
      </c>
      <c r="R52">
        <v>11.52574265</v>
      </c>
      <c r="S52">
        <v>12.32449967</v>
      </c>
      <c r="T52">
        <v>12.317803230000001</v>
      </c>
      <c r="U52">
        <v>12.493314760000001</v>
      </c>
      <c r="V52">
        <v>12.20640113</v>
      </c>
      <c r="W52">
        <v>11.800385990000001</v>
      </c>
      <c r="X52">
        <v>26.32267761</v>
      </c>
      <c r="Y52">
        <v>32.130650080000002</v>
      </c>
      <c r="Z52">
        <v>41.166896309999998</v>
      </c>
      <c r="AA52">
        <v>43.960909059999999</v>
      </c>
      <c r="AB52">
        <v>45.315290670000003</v>
      </c>
      <c r="AC52">
        <v>46.66967227</v>
      </c>
      <c r="AD52">
        <v>48.024053879999997</v>
      </c>
      <c r="AE52">
        <v>49.37843548</v>
      </c>
      <c r="AF52">
        <v>47.789965559999999</v>
      </c>
    </row>
    <row r="53" spans="1:32" x14ac:dyDescent="0.35">
      <c r="A53" s="27" t="s">
        <v>43</v>
      </c>
      <c r="B53">
        <v>552.098614</v>
      </c>
      <c r="C53">
        <v>580.951325</v>
      </c>
      <c r="D53">
        <v>617.82867120000003</v>
      </c>
      <c r="E53">
        <v>626.12849870000002</v>
      </c>
      <c r="F53">
        <v>655.94065169999999</v>
      </c>
      <c r="G53">
        <v>691.34973939999998</v>
      </c>
      <c r="H53">
        <v>713.37400349999996</v>
      </c>
      <c r="I53">
        <v>730.85344329999998</v>
      </c>
      <c r="J53">
        <v>742.84637359999999</v>
      </c>
      <c r="K53">
        <v>731.15888810000001</v>
      </c>
      <c r="L53">
        <v>759.04966869999998</v>
      </c>
      <c r="M53">
        <v>731.32264780000003</v>
      </c>
      <c r="N53">
        <v>704.03071020000004</v>
      </c>
      <c r="O53">
        <v>711.24308499999995</v>
      </c>
      <c r="P53">
        <v>722.28822969999999</v>
      </c>
      <c r="Q53">
        <v>770.58962259999998</v>
      </c>
      <c r="R53">
        <v>794.63083559999995</v>
      </c>
      <c r="S53">
        <v>854.47100950000004</v>
      </c>
      <c r="T53">
        <v>853.3371459</v>
      </c>
      <c r="U53">
        <v>889.65434430000005</v>
      </c>
      <c r="V53">
        <v>892.90511800000002</v>
      </c>
      <c r="W53">
        <v>909.58001850000005</v>
      </c>
      <c r="X53">
        <v>946.12319809999997</v>
      </c>
      <c r="Y53">
        <v>937.12606210000001</v>
      </c>
      <c r="Z53">
        <v>967.72769540000002</v>
      </c>
      <c r="AA53">
        <v>1004.1079590000001</v>
      </c>
      <c r="AB53">
        <v>993.24233670000001</v>
      </c>
      <c r="AC53">
        <v>1023.050823</v>
      </c>
      <c r="AD53">
        <v>1001.804804</v>
      </c>
      <c r="AE53">
        <v>974.27479719999997</v>
      </c>
      <c r="AF53">
        <v>904.24300870000002</v>
      </c>
    </row>
    <row r="54" spans="1:32" x14ac:dyDescent="0.35">
      <c r="A54" s="27" t="s">
        <v>44</v>
      </c>
      <c r="B54">
        <v>176.37912109999999</v>
      </c>
      <c r="C54">
        <v>137.45466529999999</v>
      </c>
      <c r="D54">
        <v>117.02949049999999</v>
      </c>
      <c r="E54">
        <v>108.5093961</v>
      </c>
      <c r="F54">
        <v>120.08636509999999</v>
      </c>
      <c r="G54">
        <v>113.6361138</v>
      </c>
      <c r="H54">
        <v>107.604907</v>
      </c>
      <c r="I54">
        <v>108.4592756</v>
      </c>
      <c r="J54">
        <v>115.07370400000001</v>
      </c>
      <c r="K54">
        <v>133.6188238</v>
      </c>
      <c r="L54">
        <v>141.13431940000001</v>
      </c>
      <c r="M54">
        <v>139.6591157</v>
      </c>
      <c r="N54">
        <v>147.44238429999999</v>
      </c>
      <c r="O54">
        <v>160.4961404</v>
      </c>
      <c r="P54">
        <v>168.59295230000001</v>
      </c>
      <c r="Q54">
        <v>176.8462423</v>
      </c>
      <c r="R54">
        <v>176.06295320000001</v>
      </c>
      <c r="S54">
        <v>183.27987429999999</v>
      </c>
      <c r="T54">
        <v>184.8220804</v>
      </c>
      <c r="U54">
        <v>187.6389278</v>
      </c>
      <c r="V54">
        <v>200.43084590000001</v>
      </c>
      <c r="W54">
        <v>205.53246379999999</v>
      </c>
      <c r="X54">
        <v>210.5010278</v>
      </c>
      <c r="Y54">
        <v>223.1292613</v>
      </c>
      <c r="Z54">
        <v>225.63023430000001</v>
      </c>
      <c r="AA54">
        <v>235.5341659</v>
      </c>
      <c r="AB54">
        <v>242.79068419999999</v>
      </c>
      <c r="AC54">
        <v>250.0472025</v>
      </c>
      <c r="AD54">
        <v>257.30372080000001</v>
      </c>
      <c r="AE54">
        <v>264.56023920000001</v>
      </c>
      <c r="AF54">
        <v>256.04952029999998</v>
      </c>
    </row>
    <row r="55" spans="1:32" x14ac:dyDescent="0.35">
      <c r="A55" s="27" t="s">
        <v>45</v>
      </c>
      <c r="B55">
        <v>2357.7330000000002</v>
      </c>
      <c r="C55">
        <v>2155.0713999999998</v>
      </c>
      <c r="D55">
        <v>1952.4097999999999</v>
      </c>
      <c r="E55">
        <v>1749.7482</v>
      </c>
      <c r="F55">
        <v>1547.0866000000001</v>
      </c>
      <c r="G55">
        <v>1344.425</v>
      </c>
      <c r="H55">
        <v>1275.5024000000001</v>
      </c>
      <c r="I55">
        <v>1206.5798</v>
      </c>
      <c r="J55">
        <v>1137.6572000000001</v>
      </c>
      <c r="K55">
        <v>1068.7346</v>
      </c>
      <c r="L55">
        <v>999.81200000000001</v>
      </c>
      <c r="M55">
        <v>996.41819999999996</v>
      </c>
      <c r="N55">
        <v>993.02440000000001</v>
      </c>
      <c r="O55">
        <v>989.63059999999996</v>
      </c>
      <c r="P55">
        <v>986.23680000000002</v>
      </c>
      <c r="Q55">
        <v>982.84299999999996</v>
      </c>
      <c r="R55">
        <v>956.74199999999996</v>
      </c>
      <c r="S55">
        <v>930.64099999999996</v>
      </c>
      <c r="T55">
        <v>904.54</v>
      </c>
      <c r="U55">
        <v>878.43899999999996</v>
      </c>
      <c r="V55">
        <v>852.33799999999997</v>
      </c>
      <c r="W55">
        <v>819.24339999999995</v>
      </c>
      <c r="X55">
        <v>786.14880000000005</v>
      </c>
      <c r="Y55">
        <v>753.05420000000004</v>
      </c>
      <c r="Z55">
        <v>719.95960000000002</v>
      </c>
      <c r="AA55">
        <v>686.86500000000001</v>
      </c>
      <c r="AB55">
        <v>668.74480000000005</v>
      </c>
      <c r="AC55">
        <v>650.62459999999999</v>
      </c>
      <c r="AD55">
        <v>632.50440000000003</v>
      </c>
      <c r="AE55">
        <v>614.38419999999996</v>
      </c>
      <c r="AF55">
        <v>579.35161400000004</v>
      </c>
    </row>
    <row r="56" spans="1:32" x14ac:dyDescent="0.35">
      <c r="A56" s="28" t="s">
        <v>46</v>
      </c>
      <c r="B56">
        <v>3099.7359820000001</v>
      </c>
      <c r="C56">
        <v>3018.207347</v>
      </c>
      <c r="D56">
        <v>2972.1243469999999</v>
      </c>
      <c r="E56">
        <v>2832.144777</v>
      </c>
      <c r="F56">
        <v>2776.856194</v>
      </c>
      <c r="G56">
        <v>2643.6582330000001</v>
      </c>
      <c r="H56">
        <v>2559.8309490000001</v>
      </c>
      <c r="I56">
        <v>2384.5347849999998</v>
      </c>
      <c r="J56">
        <v>2303.4612870000001</v>
      </c>
      <c r="K56">
        <v>2185.7484100000001</v>
      </c>
      <c r="L56">
        <v>2098.3607200000001</v>
      </c>
      <c r="M56">
        <v>2041.6207669999999</v>
      </c>
      <c r="N56">
        <v>1941.9101519999999</v>
      </c>
      <c r="O56">
        <v>1903.513424</v>
      </c>
      <c r="P56">
        <v>1840.997337</v>
      </c>
      <c r="Q56">
        <v>1817.2385630000001</v>
      </c>
      <c r="R56">
        <v>1748.5766369999999</v>
      </c>
      <c r="S56">
        <v>1670.4200350000001</v>
      </c>
      <c r="T56">
        <v>1496.160934</v>
      </c>
      <c r="U56">
        <v>1303.602435</v>
      </c>
      <c r="V56">
        <v>1276.0257750000001</v>
      </c>
      <c r="W56">
        <v>1183.8958190000001</v>
      </c>
      <c r="X56">
        <v>1203.720558</v>
      </c>
      <c r="Y56">
        <v>1136.1873419999999</v>
      </c>
      <c r="Z56">
        <v>1059.4908419999999</v>
      </c>
      <c r="AA56">
        <v>1022.62886</v>
      </c>
      <c r="AB56">
        <v>932.6243647</v>
      </c>
      <c r="AC56">
        <v>898.1413331</v>
      </c>
      <c r="AD56">
        <v>857.15117180000004</v>
      </c>
      <c r="AE56">
        <v>800.73466440000004</v>
      </c>
      <c r="AF56">
        <v>696.58468900000003</v>
      </c>
    </row>
    <row r="57" spans="1:32" x14ac:dyDescent="0.35">
      <c r="A57" s="27" t="s">
        <v>47</v>
      </c>
      <c r="B57">
        <v>410.67208529999999</v>
      </c>
      <c r="C57">
        <v>418.23660599999999</v>
      </c>
      <c r="D57">
        <v>409.22530310000002</v>
      </c>
      <c r="E57">
        <v>390.63707219999998</v>
      </c>
      <c r="F57">
        <v>350.77856739999999</v>
      </c>
      <c r="G57">
        <v>324.40596199999999</v>
      </c>
      <c r="H57">
        <v>351.6784725</v>
      </c>
      <c r="I57">
        <v>370.1264534</v>
      </c>
      <c r="J57">
        <v>384.59388080000002</v>
      </c>
      <c r="K57">
        <v>387.2258885</v>
      </c>
      <c r="L57">
        <v>400.19118309999999</v>
      </c>
      <c r="M57">
        <v>401.26769139999999</v>
      </c>
      <c r="N57">
        <v>393.16753249999999</v>
      </c>
      <c r="O57">
        <v>379.71215860000001</v>
      </c>
      <c r="P57">
        <v>370.06612360000003</v>
      </c>
      <c r="Q57">
        <v>360.63915780000002</v>
      </c>
      <c r="R57">
        <v>357.16490420000002</v>
      </c>
      <c r="S57">
        <v>345.21682600000003</v>
      </c>
      <c r="T57">
        <v>339.74891639999998</v>
      </c>
      <c r="U57">
        <v>332.82415750000001</v>
      </c>
      <c r="V57">
        <v>316.386753</v>
      </c>
      <c r="W57">
        <v>323.31135019999999</v>
      </c>
      <c r="X57">
        <v>315.44069459999997</v>
      </c>
      <c r="Y57">
        <v>308.62468860000001</v>
      </c>
      <c r="Z57">
        <v>308.70766930000002</v>
      </c>
      <c r="AA57">
        <v>307.62992500000001</v>
      </c>
      <c r="AB57">
        <v>317.10762510000001</v>
      </c>
      <c r="AC57">
        <v>326.5853252</v>
      </c>
      <c r="AD57">
        <v>336.06302529999999</v>
      </c>
      <c r="AE57">
        <v>345.54072539999999</v>
      </c>
      <c r="AF57">
        <v>334.43071520000001</v>
      </c>
    </row>
    <row r="58" spans="1:32" x14ac:dyDescent="0.35">
      <c r="A58" s="27" t="s">
        <v>73</v>
      </c>
      <c r="B58">
        <v>2010.4798858869999</v>
      </c>
      <c r="C58">
        <v>2145.561319769</v>
      </c>
      <c r="D58">
        <v>2280.9541056419998</v>
      </c>
      <c r="E58">
        <v>2416.196392714</v>
      </c>
      <c r="F58">
        <v>2551.3450898699998</v>
      </c>
      <c r="G58">
        <v>2686.699834601</v>
      </c>
      <c r="H58">
        <v>2746.4972073389999</v>
      </c>
      <c r="I58">
        <v>2806.3313526820002</v>
      </c>
      <c r="J58">
        <v>2866.0544226950001</v>
      </c>
      <c r="K58">
        <v>2925.9189548529998</v>
      </c>
      <c r="L58">
        <v>2986.0081714759999</v>
      </c>
      <c r="M58">
        <v>3153.4440902860001</v>
      </c>
      <c r="N58">
        <v>3320.798234461</v>
      </c>
      <c r="O58">
        <v>3488.1684426810002</v>
      </c>
      <c r="P58">
        <v>3655.5897908830002</v>
      </c>
      <c r="Q58">
        <v>3823.0594613190001</v>
      </c>
      <c r="R58">
        <v>3951.6466289720001</v>
      </c>
      <c r="S58">
        <v>4080.1860357280002</v>
      </c>
      <c r="T58">
        <v>4208.3944869099996</v>
      </c>
      <c r="U58">
        <v>4336.4629931130003</v>
      </c>
      <c r="V58">
        <v>4464.9656378469999</v>
      </c>
      <c r="W58">
        <v>4601.5256607399997</v>
      </c>
      <c r="X58">
        <v>4737.9146569040004</v>
      </c>
      <c r="Y58">
        <v>4874.4254099580003</v>
      </c>
      <c r="Z58">
        <v>5010.80341658</v>
      </c>
      <c r="AA58">
        <v>5146.9133083389997</v>
      </c>
      <c r="AB58">
        <v>5498.8621247089995</v>
      </c>
      <c r="AC58">
        <v>5880.6032032399999</v>
      </c>
      <c r="AD58">
        <v>6277.2633079200004</v>
      </c>
      <c r="AE58">
        <v>6650.59029233</v>
      </c>
      <c r="AF58">
        <v>6806.1818240499997</v>
      </c>
    </row>
    <row r="59" spans="1:32" x14ac:dyDescent="0.35">
      <c r="A59" s="27" t="s">
        <v>48</v>
      </c>
      <c r="B59">
        <v>562.30617010000003</v>
      </c>
      <c r="C59">
        <v>581.60238909999998</v>
      </c>
      <c r="D59">
        <v>600.89860810000005</v>
      </c>
      <c r="E59">
        <v>620.1948271</v>
      </c>
      <c r="F59">
        <v>639.49104609999995</v>
      </c>
      <c r="G59">
        <v>658.78726510000001</v>
      </c>
      <c r="H59">
        <v>677.52892859999997</v>
      </c>
      <c r="I59">
        <v>696.27059220000001</v>
      </c>
      <c r="J59">
        <v>715.01225569999997</v>
      </c>
      <c r="K59">
        <v>733.75391930000001</v>
      </c>
      <c r="L59">
        <v>752.49558279999997</v>
      </c>
      <c r="M59">
        <v>778.25977990000001</v>
      </c>
      <c r="N59">
        <v>804.02397710000002</v>
      </c>
      <c r="O59">
        <v>829.78817419999996</v>
      </c>
      <c r="P59">
        <v>855.5523713</v>
      </c>
      <c r="Q59">
        <v>881.31656840000005</v>
      </c>
      <c r="R59">
        <v>899.67322309999997</v>
      </c>
      <c r="S59">
        <v>918.02987780000001</v>
      </c>
      <c r="T59">
        <v>936.38653250000004</v>
      </c>
      <c r="U59">
        <v>954.74318719999997</v>
      </c>
      <c r="V59">
        <v>973.0998419</v>
      </c>
      <c r="W59">
        <v>1005.91544</v>
      </c>
      <c r="X59">
        <v>1038.7310379999999</v>
      </c>
      <c r="Y59">
        <v>1071.546636</v>
      </c>
      <c r="Z59">
        <v>1104.3622339999999</v>
      </c>
      <c r="AA59">
        <v>1137.177833</v>
      </c>
      <c r="AB59">
        <v>1149.230284</v>
      </c>
      <c r="AC59">
        <v>1198.1254739999999</v>
      </c>
      <c r="AD59">
        <v>1235.8484860000001</v>
      </c>
      <c r="AE59">
        <v>1268.0786169999999</v>
      </c>
      <c r="AF59">
        <v>1188.27522</v>
      </c>
    </row>
    <row r="60" spans="1:32" x14ac:dyDescent="0.35">
      <c r="A60" s="26" t="s">
        <v>49</v>
      </c>
      <c r="B60">
        <v>267.47677900000002</v>
      </c>
      <c r="C60">
        <v>278.66843999999998</v>
      </c>
      <c r="D60">
        <v>299.661564</v>
      </c>
      <c r="E60">
        <v>292.49714299999999</v>
      </c>
      <c r="F60">
        <v>300.20940400000001</v>
      </c>
      <c r="G60">
        <v>310.37760700000001</v>
      </c>
      <c r="H60">
        <v>316.64989800000001</v>
      </c>
      <c r="I60">
        <v>324.38833499999998</v>
      </c>
      <c r="J60">
        <v>333.656632</v>
      </c>
      <c r="K60">
        <v>350.11471899999998</v>
      </c>
      <c r="L60">
        <v>372.945604</v>
      </c>
      <c r="M60">
        <v>365.86460699999998</v>
      </c>
      <c r="N60">
        <v>362.48389400000002</v>
      </c>
      <c r="O60">
        <v>358.21439099999998</v>
      </c>
      <c r="P60">
        <v>352.85034100000001</v>
      </c>
      <c r="Q60">
        <v>346.04830600000003</v>
      </c>
      <c r="R60">
        <v>340.70016399999997</v>
      </c>
      <c r="S60">
        <v>338.060631</v>
      </c>
      <c r="T60">
        <v>310.24785300000002</v>
      </c>
      <c r="U60">
        <v>295.99877800000002</v>
      </c>
      <c r="V60">
        <v>316.52123499999999</v>
      </c>
      <c r="W60">
        <v>306.47443500000003</v>
      </c>
      <c r="X60">
        <v>301.15892700000001</v>
      </c>
      <c r="Y60">
        <v>293.42244699999998</v>
      </c>
      <c r="Z60">
        <v>274.61682200000001</v>
      </c>
      <c r="AA60">
        <v>274.47634799999997</v>
      </c>
      <c r="AB60">
        <v>278.36783100000002</v>
      </c>
      <c r="AC60">
        <v>280.52848</v>
      </c>
      <c r="AD60">
        <v>285.097846</v>
      </c>
      <c r="AE60">
        <v>299.35735899999997</v>
      </c>
      <c r="AF60">
        <v>262.15473800000001</v>
      </c>
    </row>
    <row r="61" spans="1:32" x14ac:dyDescent="0.35">
      <c r="A61" s="27" t="s">
        <v>50</v>
      </c>
      <c r="B61">
        <v>74.0366128</v>
      </c>
      <c r="C61">
        <v>77.134424300000006</v>
      </c>
      <c r="D61">
        <v>82.945245700000001</v>
      </c>
      <c r="E61">
        <v>80.962159900000003</v>
      </c>
      <c r="F61">
        <v>83.096885999999998</v>
      </c>
      <c r="G61">
        <v>85.911408199999997</v>
      </c>
      <c r="H61">
        <v>87.647555699999998</v>
      </c>
      <c r="I61">
        <v>89.789527199999995</v>
      </c>
      <c r="J61">
        <v>92.354958600000003</v>
      </c>
      <c r="K61">
        <v>96.910498099999998</v>
      </c>
      <c r="L61">
        <v>111.82965299999999</v>
      </c>
      <c r="M61">
        <v>110.70519400000001</v>
      </c>
      <c r="N61">
        <v>109.840388</v>
      </c>
      <c r="O61">
        <v>108.374557</v>
      </c>
      <c r="P61">
        <v>107.16390699999999</v>
      </c>
      <c r="Q61">
        <v>105.151318</v>
      </c>
      <c r="R61">
        <v>103.63314</v>
      </c>
      <c r="S61">
        <v>102.05592799999999</v>
      </c>
      <c r="T61">
        <v>95.877840300000003</v>
      </c>
      <c r="U61">
        <v>91.643776500000001</v>
      </c>
      <c r="V61">
        <v>95.928922799999995</v>
      </c>
      <c r="W61">
        <v>94.523721499999994</v>
      </c>
      <c r="X61">
        <v>92.612730200000001</v>
      </c>
      <c r="Y61">
        <v>90.259897499999994</v>
      </c>
      <c r="Z61">
        <v>86.908804799999999</v>
      </c>
      <c r="AA61">
        <v>84.337489000000005</v>
      </c>
      <c r="AB61">
        <v>82.982211500000005</v>
      </c>
      <c r="AC61">
        <v>88.936939699999996</v>
      </c>
      <c r="AD61">
        <v>85.2796278</v>
      </c>
      <c r="AE61">
        <v>90.294900499999997</v>
      </c>
      <c r="AF61">
        <v>82.885173499999993</v>
      </c>
    </row>
    <row r="62" spans="1:32" x14ac:dyDescent="0.35">
      <c r="A62" s="27" t="s">
        <v>51</v>
      </c>
      <c r="B62">
        <v>1162.91841</v>
      </c>
      <c r="C62">
        <v>1211.5767900000001</v>
      </c>
      <c r="D62">
        <v>1302.84935</v>
      </c>
      <c r="E62">
        <v>1271.7003400000001</v>
      </c>
      <c r="F62">
        <v>1305.2312199999999</v>
      </c>
      <c r="G62">
        <v>1349.4398799999999</v>
      </c>
      <c r="H62">
        <v>1376.7101399999999</v>
      </c>
      <c r="I62">
        <v>1410.35482</v>
      </c>
      <c r="J62">
        <v>1450.65093</v>
      </c>
      <c r="K62">
        <v>1522.2063499999999</v>
      </c>
      <c r="L62">
        <v>1689.03764</v>
      </c>
      <c r="M62">
        <v>1663.93469</v>
      </c>
      <c r="N62">
        <v>1631.23333</v>
      </c>
      <c r="O62">
        <v>1609.38076</v>
      </c>
      <c r="P62">
        <v>1584.1762000000001</v>
      </c>
      <c r="Q62">
        <v>1557.0255999999999</v>
      </c>
      <c r="R62">
        <v>1533.3276800000001</v>
      </c>
      <c r="S62">
        <v>1512.4080300000001</v>
      </c>
      <c r="T62">
        <v>1385.9598100000001</v>
      </c>
      <c r="U62">
        <v>1311.0374200000001</v>
      </c>
      <c r="V62">
        <v>1409.5499500000001</v>
      </c>
      <c r="W62">
        <v>1381.8687299999999</v>
      </c>
      <c r="X62">
        <v>1365.7711899999999</v>
      </c>
      <c r="Y62">
        <v>1327.60482</v>
      </c>
      <c r="Z62">
        <v>1179.7761499999999</v>
      </c>
      <c r="AA62">
        <v>1241.77378</v>
      </c>
      <c r="AB62">
        <v>1188.5953400000001</v>
      </c>
      <c r="AC62">
        <v>1229.31961</v>
      </c>
      <c r="AD62">
        <v>1241.32223</v>
      </c>
      <c r="AE62">
        <v>1280.5532499999999</v>
      </c>
      <c r="AF62">
        <v>1088.1573000000001</v>
      </c>
    </row>
    <row r="63" spans="1:32" x14ac:dyDescent="0.35">
      <c r="A63" s="29" t="s">
        <v>52</v>
      </c>
      <c r="B63">
        <v>637.95536300000003</v>
      </c>
      <c r="C63">
        <v>664.64844700000003</v>
      </c>
      <c r="D63">
        <v>714.71887100000004</v>
      </c>
      <c r="E63">
        <v>697.63110700000004</v>
      </c>
      <c r="F63">
        <v>716.02551800000003</v>
      </c>
      <c r="G63">
        <v>740.27756699999998</v>
      </c>
      <c r="H63">
        <v>755.23752500000001</v>
      </c>
      <c r="I63">
        <v>773.69436900000005</v>
      </c>
      <c r="J63">
        <v>795.80006300000002</v>
      </c>
      <c r="K63">
        <v>835.05403100000001</v>
      </c>
      <c r="L63">
        <v>877.09491700000001</v>
      </c>
      <c r="M63">
        <v>864.60334999999998</v>
      </c>
      <c r="N63">
        <v>847.48337600000002</v>
      </c>
      <c r="O63">
        <v>830.09586100000001</v>
      </c>
      <c r="P63">
        <v>819.63184899999999</v>
      </c>
      <c r="Q63">
        <v>806.39465800000005</v>
      </c>
      <c r="R63">
        <v>795.016886</v>
      </c>
      <c r="S63">
        <v>778.73295700000006</v>
      </c>
      <c r="T63">
        <v>726.22510599999998</v>
      </c>
      <c r="U63">
        <v>694.97974999999997</v>
      </c>
      <c r="V63">
        <v>727.89574500000003</v>
      </c>
      <c r="W63">
        <v>709.39695300000005</v>
      </c>
      <c r="X63">
        <v>702.90013299999998</v>
      </c>
      <c r="Y63">
        <v>684.28368</v>
      </c>
      <c r="Z63">
        <v>626.48945400000002</v>
      </c>
      <c r="AA63">
        <v>644.66670099999999</v>
      </c>
      <c r="AB63">
        <v>630.00549599999999</v>
      </c>
      <c r="AC63">
        <v>635.02376600000002</v>
      </c>
      <c r="AD63">
        <v>642.02267099999995</v>
      </c>
      <c r="AE63">
        <v>641.51398800000004</v>
      </c>
      <c r="AF63">
        <v>606.87551900000005</v>
      </c>
    </row>
    <row r="64" spans="1:32" x14ac:dyDescent="0.35">
      <c r="A64" s="28" t="s">
        <v>74</v>
      </c>
      <c r="B64">
        <v>776.72973400000001</v>
      </c>
      <c r="C64">
        <v>809.22936200000004</v>
      </c>
      <c r="D64">
        <v>870.19160099999999</v>
      </c>
      <c r="E64">
        <v>849.38673700000004</v>
      </c>
      <c r="F64">
        <v>871.78248299999996</v>
      </c>
      <c r="G64">
        <v>901.31007799999998</v>
      </c>
      <c r="H64">
        <v>919.52427399999999</v>
      </c>
      <c r="I64">
        <v>941.99603400000001</v>
      </c>
      <c r="J64">
        <v>968.91037800000004</v>
      </c>
      <c r="K64">
        <v>1016.70326</v>
      </c>
      <c r="L64">
        <v>1059.90311</v>
      </c>
      <c r="M64">
        <v>1046.5469900000001</v>
      </c>
      <c r="N64">
        <v>1023.9099200000001</v>
      </c>
      <c r="O64">
        <v>1007.59597</v>
      </c>
      <c r="P64">
        <v>996.06244000000004</v>
      </c>
      <c r="Q64">
        <v>977.644451</v>
      </c>
      <c r="R64">
        <v>962.81913399999996</v>
      </c>
      <c r="S64">
        <v>946.07768299999998</v>
      </c>
      <c r="T64">
        <v>866.98800400000005</v>
      </c>
      <c r="U64">
        <v>819.695514</v>
      </c>
      <c r="V64">
        <v>883.06109700000002</v>
      </c>
      <c r="W64">
        <v>865.07854799999996</v>
      </c>
      <c r="X64">
        <v>850.03459299999997</v>
      </c>
      <c r="Y64">
        <v>824.10761400000001</v>
      </c>
      <c r="Z64">
        <v>729.25813600000004</v>
      </c>
      <c r="AA64">
        <v>753.63036199999999</v>
      </c>
      <c r="AB64">
        <v>727.73050899999998</v>
      </c>
      <c r="AC64">
        <v>741.14773700000001</v>
      </c>
      <c r="AD64">
        <v>744.25901499999998</v>
      </c>
      <c r="AE64">
        <v>772.64962200000002</v>
      </c>
      <c r="AF64">
        <v>667.255134</v>
      </c>
    </row>
    <row r="65" spans="1:32" x14ac:dyDescent="0.35">
      <c r="A65" s="27" t="s">
        <v>53</v>
      </c>
      <c r="B65">
        <v>0</v>
      </c>
      <c r="C65">
        <v>0</v>
      </c>
      <c r="D65">
        <v>0</v>
      </c>
      <c r="E65">
        <v>0</v>
      </c>
      <c r="F65">
        <v>0</v>
      </c>
      <c r="G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>
        <v>0</v>
      </c>
      <c r="Y65">
        <v>0</v>
      </c>
      <c r="Z65">
        <v>0</v>
      </c>
      <c r="AA65">
        <v>0</v>
      </c>
      <c r="AB65">
        <v>0</v>
      </c>
      <c r="AC65">
        <v>0</v>
      </c>
      <c r="AD65">
        <v>0</v>
      </c>
      <c r="AE65">
        <v>0</v>
      </c>
      <c r="AF65">
        <v>0</v>
      </c>
    </row>
    <row r="66" spans="1:32" x14ac:dyDescent="0.35">
      <c r="A66" s="27" t="s">
        <v>54</v>
      </c>
      <c r="B66">
        <v>0</v>
      </c>
      <c r="C66">
        <v>0</v>
      </c>
      <c r="D66">
        <v>0</v>
      </c>
      <c r="E66">
        <v>0</v>
      </c>
      <c r="F66">
        <v>0</v>
      </c>
      <c r="G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0</v>
      </c>
      <c r="P66">
        <v>0</v>
      </c>
      <c r="Q66">
        <v>0</v>
      </c>
      <c r="R66">
        <v>0</v>
      </c>
      <c r="S66">
        <v>0</v>
      </c>
      <c r="T66">
        <v>0</v>
      </c>
      <c r="U66">
        <v>0</v>
      </c>
      <c r="V66">
        <v>0</v>
      </c>
      <c r="W66">
        <v>0</v>
      </c>
      <c r="X66">
        <v>0</v>
      </c>
      <c r="Y66">
        <v>0</v>
      </c>
      <c r="Z66">
        <v>0</v>
      </c>
      <c r="AA66">
        <v>0</v>
      </c>
      <c r="AB66">
        <v>0</v>
      </c>
      <c r="AC66">
        <v>0</v>
      </c>
      <c r="AD66">
        <v>0</v>
      </c>
      <c r="AE66">
        <v>0</v>
      </c>
      <c r="AF66">
        <v>0</v>
      </c>
    </row>
    <row r="67" spans="1:32" x14ac:dyDescent="0.35">
      <c r="A67" s="27" t="s">
        <v>57</v>
      </c>
      <c r="B67">
        <f>SUM(B7:B66)</f>
        <v>36026.248014123987</v>
      </c>
      <c r="C67">
        <f t="shared" ref="C67:AF67" si="0">SUM(C7:C66)</f>
        <v>34772.373399689997</v>
      </c>
      <c r="D67">
        <f t="shared" si="0"/>
        <v>33968.502712814014</v>
      </c>
      <c r="E67">
        <f t="shared" si="0"/>
        <v>32449.365123378997</v>
      </c>
      <c r="F67">
        <f t="shared" si="0"/>
        <v>31401.109004428003</v>
      </c>
      <c r="G67">
        <f t="shared" si="0"/>
        <v>30658.432928123992</v>
      </c>
      <c r="H67">
        <f t="shared" si="0"/>
        <v>30341.137160106005</v>
      </c>
      <c r="I67">
        <f t="shared" si="0"/>
        <v>29740.059459691995</v>
      </c>
      <c r="J67">
        <f t="shared" si="0"/>
        <v>29396.104480372</v>
      </c>
      <c r="K67">
        <f t="shared" si="0"/>
        <v>28892.277325316005</v>
      </c>
      <c r="L67">
        <f t="shared" si="0"/>
        <v>28774.131041744997</v>
      </c>
      <c r="M67">
        <f t="shared" si="0"/>
        <v>28606.288875204002</v>
      </c>
      <c r="N67">
        <f t="shared" si="0"/>
        <v>28399.050931888007</v>
      </c>
      <c r="O67">
        <f t="shared" si="0"/>
        <v>28433.229795749994</v>
      </c>
      <c r="P67">
        <f t="shared" si="0"/>
        <v>28433.763689659012</v>
      </c>
      <c r="Q67">
        <f t="shared" si="0"/>
        <v>28433.065846796006</v>
      </c>
      <c r="R67">
        <f t="shared" si="0"/>
        <v>28065.481307328999</v>
      </c>
      <c r="S67">
        <f t="shared" si="0"/>
        <v>27736.322855775998</v>
      </c>
      <c r="T67">
        <f t="shared" si="0"/>
        <v>26565.334245311999</v>
      </c>
      <c r="U67">
        <f t="shared" si="0"/>
        <v>25529.937677383004</v>
      </c>
      <c r="V67">
        <f t="shared" si="0"/>
        <v>25640.501040601004</v>
      </c>
      <c r="W67">
        <f t="shared" si="0"/>
        <v>25416.425134832003</v>
      </c>
      <c r="X67">
        <f t="shared" si="0"/>
        <v>25314.592298522002</v>
      </c>
      <c r="Y67">
        <f t="shared" si="0"/>
        <v>25009.768047202</v>
      </c>
      <c r="Z67">
        <f t="shared" si="0"/>
        <v>24542.872093364003</v>
      </c>
      <c r="AA67">
        <f t="shared" si="0"/>
        <v>24665.60606763</v>
      </c>
      <c r="AB67">
        <f t="shared" si="0"/>
        <v>24719.293254382999</v>
      </c>
      <c r="AC67">
        <f t="shared" si="0"/>
        <v>25166.206477531992</v>
      </c>
      <c r="AD67">
        <f t="shared" si="0"/>
        <v>25320.226515597002</v>
      </c>
      <c r="AE67">
        <f t="shared" si="0"/>
        <v>25273.013936145999</v>
      </c>
      <c r="AF67">
        <f t="shared" si="0"/>
        <v>23921.385367610994</v>
      </c>
    </row>
    <row r="68" spans="1:32" x14ac:dyDescent="0.35">
      <c r="A68" s="27"/>
    </row>
    <row r="69" spans="1:32" x14ac:dyDescent="0.35">
      <c r="A69" s="27"/>
    </row>
    <row r="70" spans="1:32" x14ac:dyDescent="0.35">
      <c r="A70" s="27" t="s">
        <v>105</v>
      </c>
      <c r="B70">
        <f>SUM(B63+B64)</f>
        <v>1414.685097</v>
      </c>
      <c r="C70">
        <f t="shared" ref="C70:AF70" si="1">SUM(C63+C64)</f>
        <v>1473.8778090000001</v>
      </c>
      <c r="D70">
        <f t="shared" si="1"/>
        <v>1584.910472</v>
      </c>
      <c r="E70">
        <f t="shared" si="1"/>
        <v>1547.017844</v>
      </c>
      <c r="F70">
        <f t="shared" si="1"/>
        <v>1587.8080009999999</v>
      </c>
      <c r="G70">
        <f t="shared" si="1"/>
        <v>1641.5876450000001</v>
      </c>
      <c r="H70">
        <f t="shared" si="1"/>
        <v>1674.7617989999999</v>
      </c>
      <c r="I70">
        <f t="shared" si="1"/>
        <v>1715.6904030000001</v>
      </c>
      <c r="J70">
        <f t="shared" si="1"/>
        <v>1764.7104410000002</v>
      </c>
      <c r="K70">
        <f t="shared" si="1"/>
        <v>1851.7572909999999</v>
      </c>
      <c r="L70">
        <f t="shared" si="1"/>
        <v>1936.9980270000001</v>
      </c>
      <c r="M70">
        <f t="shared" si="1"/>
        <v>1911.1503400000001</v>
      </c>
      <c r="N70">
        <f t="shared" si="1"/>
        <v>1871.3932960000002</v>
      </c>
      <c r="O70">
        <f t="shared" si="1"/>
        <v>1837.6918310000001</v>
      </c>
      <c r="P70">
        <f t="shared" si="1"/>
        <v>1815.694289</v>
      </c>
      <c r="Q70">
        <f t="shared" si="1"/>
        <v>1784.0391090000001</v>
      </c>
      <c r="R70">
        <f t="shared" si="1"/>
        <v>1757.83602</v>
      </c>
      <c r="S70">
        <f t="shared" si="1"/>
        <v>1724.8106400000001</v>
      </c>
      <c r="T70">
        <f t="shared" si="1"/>
        <v>1593.2131100000001</v>
      </c>
      <c r="U70">
        <f t="shared" si="1"/>
        <v>1514.675264</v>
      </c>
      <c r="V70">
        <f t="shared" si="1"/>
        <v>1610.9568420000001</v>
      </c>
      <c r="W70">
        <f t="shared" si="1"/>
        <v>1574.4755009999999</v>
      </c>
      <c r="X70">
        <f t="shared" si="1"/>
        <v>1552.934726</v>
      </c>
      <c r="Y70">
        <f t="shared" si="1"/>
        <v>1508.391294</v>
      </c>
      <c r="Z70">
        <f t="shared" si="1"/>
        <v>1355.7475899999999</v>
      </c>
      <c r="AA70">
        <f t="shared" si="1"/>
        <v>1398.297063</v>
      </c>
      <c r="AB70">
        <f t="shared" si="1"/>
        <v>1357.736005</v>
      </c>
      <c r="AC70">
        <f t="shared" si="1"/>
        <v>1376.171503</v>
      </c>
      <c r="AD70">
        <f t="shared" si="1"/>
        <v>1386.2816859999998</v>
      </c>
      <c r="AE70">
        <f t="shared" si="1"/>
        <v>1414.1636100000001</v>
      </c>
      <c r="AF70">
        <f t="shared" si="1"/>
        <v>1274.1306530000002</v>
      </c>
    </row>
    <row r="71" spans="1:32" x14ac:dyDescent="0.35">
      <c r="A71" s="28" t="s">
        <v>76</v>
      </c>
      <c r="B71">
        <f>B67-SUM(B12,B18,B20,B21,B23,B26,B27,B34,B39,B41,B43,B49,B50,B51,B56,B63,B64)</f>
        <v>22434.388628213987</v>
      </c>
      <c r="C71">
        <f t="shared" ref="C71:AF71" si="2">C67-SUM(C12,C18,C20,C21,C23,C26,C27,C34,C39,C41,C43,C49,C50,C51,C56,C63,C64)</f>
        <v>21277.521380699996</v>
      </c>
      <c r="D71">
        <f t="shared" si="2"/>
        <v>20624.413585344017</v>
      </c>
      <c r="E71">
        <f t="shared" si="2"/>
        <v>19598.815350719</v>
      </c>
      <c r="F71">
        <f t="shared" si="2"/>
        <v>18792.546470778005</v>
      </c>
      <c r="G71">
        <f t="shared" si="2"/>
        <v>18284.675561813994</v>
      </c>
      <c r="H71">
        <f t="shared" si="2"/>
        <v>18159.292592476006</v>
      </c>
      <c r="I71">
        <f t="shared" si="2"/>
        <v>17918.132472351994</v>
      </c>
      <c r="J71">
        <f t="shared" si="2"/>
        <v>17642.925959082</v>
      </c>
      <c r="K71">
        <f t="shared" si="2"/>
        <v>17294.383105896006</v>
      </c>
      <c r="L71">
        <f t="shared" si="2"/>
        <v>17366.982438244995</v>
      </c>
      <c r="M71">
        <f t="shared" si="2"/>
        <v>17453.055416794003</v>
      </c>
      <c r="N71">
        <f t="shared" si="2"/>
        <v>17512.410059828006</v>
      </c>
      <c r="O71">
        <f t="shared" si="2"/>
        <v>17729.204377579994</v>
      </c>
      <c r="P71">
        <f t="shared" si="2"/>
        <v>17912.850906809013</v>
      </c>
      <c r="Q71">
        <f t="shared" si="2"/>
        <v>18151.644595916005</v>
      </c>
      <c r="R71">
        <f t="shared" si="2"/>
        <v>18028.967061809002</v>
      </c>
      <c r="S71">
        <f t="shared" si="2"/>
        <v>17999.536869505999</v>
      </c>
      <c r="T71">
        <f t="shared" si="2"/>
        <v>17595.728399061998</v>
      </c>
      <c r="U71">
        <f t="shared" si="2"/>
        <v>17297.193778703004</v>
      </c>
      <c r="V71">
        <f t="shared" si="2"/>
        <v>17429.027453991002</v>
      </c>
      <c r="W71">
        <f t="shared" si="2"/>
        <v>17515.789027302002</v>
      </c>
      <c r="X71">
        <f t="shared" si="2"/>
        <v>17570.618256572001</v>
      </c>
      <c r="Y71">
        <f t="shared" si="2"/>
        <v>17511.475029292</v>
      </c>
      <c r="Z71">
        <f t="shared" si="2"/>
        <v>17462.909701874003</v>
      </c>
      <c r="AA71">
        <f t="shared" si="2"/>
        <v>17629.878845679999</v>
      </c>
      <c r="AB71">
        <f t="shared" si="2"/>
        <v>17988.649786472997</v>
      </c>
      <c r="AC71">
        <f t="shared" si="2"/>
        <v>18573.759656301991</v>
      </c>
      <c r="AD71">
        <f t="shared" si="2"/>
        <v>18952.296114467004</v>
      </c>
      <c r="AE71">
        <f t="shared" si="2"/>
        <v>19179.161118196</v>
      </c>
      <c r="AF71">
        <f t="shared" si="2"/>
        <v>18553.967674880994</v>
      </c>
    </row>
    <row r="72" spans="1:32" x14ac:dyDescent="0.35">
      <c r="A72" s="27" t="s">
        <v>106</v>
      </c>
      <c r="B72">
        <f>SUM(B12,B18,B20,B21,B23,B26,B27,B34,B39,B41,B43,B49,B50,B51,B56)</f>
        <v>12177.174288910001</v>
      </c>
      <c r="C72">
        <f t="shared" ref="C72:AF72" si="3">SUM(C12,C18,C20,C21,C23,C26,C27,C34,C39,C41,C43,C49,C50,C51,C56)</f>
        <v>12020.97420999</v>
      </c>
      <c r="D72">
        <f t="shared" si="3"/>
        <v>11759.178655469997</v>
      </c>
      <c r="E72">
        <f t="shared" si="3"/>
        <v>11303.531928659999</v>
      </c>
      <c r="F72">
        <f t="shared" si="3"/>
        <v>11020.754532649999</v>
      </c>
      <c r="G72">
        <f t="shared" si="3"/>
        <v>10732.16972131</v>
      </c>
      <c r="H72">
        <f t="shared" si="3"/>
        <v>10507.08276863</v>
      </c>
      <c r="I72">
        <f t="shared" si="3"/>
        <v>10106.236584339998</v>
      </c>
      <c r="J72">
        <f t="shared" si="3"/>
        <v>9988.4680802900002</v>
      </c>
      <c r="K72">
        <f t="shared" si="3"/>
        <v>9746.1369284199991</v>
      </c>
      <c r="L72">
        <f t="shared" si="3"/>
        <v>9470.1505765000002</v>
      </c>
      <c r="M72">
        <f t="shared" si="3"/>
        <v>9242.0831184099989</v>
      </c>
      <c r="N72">
        <f t="shared" si="3"/>
        <v>9015.2475760600009</v>
      </c>
      <c r="O72">
        <f t="shared" si="3"/>
        <v>8866.3335871700001</v>
      </c>
      <c r="P72">
        <f t="shared" si="3"/>
        <v>8705.2184938499995</v>
      </c>
      <c r="Q72">
        <f t="shared" si="3"/>
        <v>8497.3821418799998</v>
      </c>
      <c r="R72">
        <f t="shared" si="3"/>
        <v>8278.6782255199996</v>
      </c>
      <c r="S72">
        <f t="shared" si="3"/>
        <v>8011.9753462699991</v>
      </c>
      <c r="T72">
        <f t="shared" si="3"/>
        <v>7376.3927362500017</v>
      </c>
      <c r="U72">
        <f t="shared" si="3"/>
        <v>6718.0686346800003</v>
      </c>
      <c r="V72">
        <f t="shared" si="3"/>
        <v>6600.5167446100004</v>
      </c>
      <c r="W72">
        <f t="shared" si="3"/>
        <v>6326.1606065300002</v>
      </c>
      <c r="X72">
        <f t="shared" si="3"/>
        <v>6191.0393159499999</v>
      </c>
      <c r="Y72">
        <f t="shared" si="3"/>
        <v>5989.9017239099994</v>
      </c>
      <c r="Z72">
        <f t="shared" si="3"/>
        <v>5724.2148014899994</v>
      </c>
      <c r="AA72">
        <f t="shared" si="3"/>
        <v>5637.4301589500001</v>
      </c>
      <c r="AB72">
        <f t="shared" si="3"/>
        <v>5372.9074629100005</v>
      </c>
      <c r="AC72">
        <f t="shared" si="3"/>
        <v>5216.2753182300003</v>
      </c>
      <c r="AD72">
        <f t="shared" si="3"/>
        <v>4981.6487151299998</v>
      </c>
      <c r="AE72">
        <f t="shared" si="3"/>
        <v>4679.6892079499994</v>
      </c>
      <c r="AF72">
        <f t="shared" si="3"/>
        <v>4093.2870397300003</v>
      </c>
    </row>
    <row r="131" spans="12:64" x14ac:dyDescent="0.35"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/>
      <c r="Z131" s="21"/>
      <c r="AA131" s="21"/>
      <c r="AB131" s="21"/>
      <c r="AC131" s="21"/>
      <c r="AD131" s="21"/>
      <c r="AE131" s="21"/>
      <c r="AF131" s="21"/>
      <c r="AG131" s="21"/>
      <c r="AH131" s="21"/>
      <c r="AI131" s="21"/>
      <c r="AJ131" s="21"/>
      <c r="AK131" s="21"/>
      <c r="AL131" s="21"/>
      <c r="AM131" s="21"/>
      <c r="AN131" s="21"/>
      <c r="AO131" s="21"/>
      <c r="AP131" s="21"/>
      <c r="AQ131" s="21"/>
      <c r="AR131" s="21"/>
      <c r="AS131" s="21"/>
      <c r="AT131" s="21"/>
      <c r="AU131" s="21"/>
      <c r="AV131" s="21"/>
      <c r="AW131" s="21"/>
      <c r="AX131" s="21"/>
      <c r="AY131" s="21"/>
      <c r="AZ131" s="21"/>
      <c r="BA131" s="21"/>
      <c r="BB131" s="21"/>
      <c r="BC131" s="21"/>
      <c r="BD131" s="21"/>
      <c r="BE131" s="21"/>
      <c r="BF131" s="21"/>
      <c r="BG131" s="21"/>
      <c r="BH131" s="21"/>
      <c r="BI131" s="21"/>
      <c r="BJ131" s="21"/>
      <c r="BK131" s="21"/>
      <c r="BL131" s="21"/>
    </row>
    <row r="132" spans="12:64" x14ac:dyDescent="0.35">
      <c r="L132" s="21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  <c r="Y132" s="21"/>
      <c r="Z132" s="21"/>
      <c r="AA132" s="21"/>
      <c r="AB132" s="21"/>
      <c r="AC132" s="21"/>
      <c r="AD132" s="21"/>
      <c r="AE132" s="21"/>
      <c r="AF132" s="21"/>
      <c r="AG132" s="21"/>
      <c r="AH132" s="21"/>
      <c r="AI132" s="21"/>
      <c r="AJ132" s="21"/>
      <c r="AK132" s="21"/>
      <c r="AL132" s="21"/>
      <c r="AM132" s="21"/>
      <c r="AN132" s="21"/>
      <c r="AO132" s="21"/>
      <c r="AP132" s="21"/>
      <c r="AQ132" s="21"/>
      <c r="AR132" s="21"/>
      <c r="AS132" s="21"/>
      <c r="AT132" s="21"/>
      <c r="AU132" s="21"/>
      <c r="AV132" s="21"/>
      <c r="AW132" s="21"/>
      <c r="AX132" s="21"/>
      <c r="AY132" s="21"/>
      <c r="AZ132" s="21"/>
      <c r="BA132" s="21"/>
      <c r="BB132" s="21"/>
      <c r="BC132" s="21"/>
      <c r="BD132" s="21"/>
      <c r="BE132" s="21"/>
      <c r="BF132" s="21"/>
      <c r="BG132" s="21"/>
      <c r="BH132" s="21"/>
      <c r="BI132" s="21"/>
      <c r="BJ132" s="21"/>
      <c r="BK132" s="21"/>
      <c r="BL132" s="21"/>
    </row>
    <row r="133" spans="12:64" x14ac:dyDescent="0.35">
      <c r="L133" s="21"/>
      <c r="M133" s="21"/>
      <c r="N133" s="21"/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/>
      <c r="Z133" s="21"/>
      <c r="AA133" s="21"/>
      <c r="AB133" s="21"/>
      <c r="AC133" s="21"/>
      <c r="AD133" s="21"/>
      <c r="AE133" s="21"/>
      <c r="AF133" s="21"/>
      <c r="AG133" s="21"/>
      <c r="AH133" s="21"/>
      <c r="AI133" s="21"/>
      <c r="AJ133" s="21"/>
      <c r="AK133" s="21"/>
      <c r="AL133" s="21"/>
      <c r="AM133" s="21"/>
      <c r="AN133" s="21"/>
      <c r="AO133" s="21"/>
      <c r="AP133" s="21"/>
      <c r="AQ133" s="21"/>
      <c r="AR133" s="21"/>
      <c r="AS133" s="21"/>
      <c r="AT133" s="21"/>
      <c r="AU133" s="21"/>
      <c r="AV133" s="21"/>
      <c r="AW133" s="21"/>
      <c r="AX133" s="21"/>
      <c r="AY133" s="21"/>
      <c r="AZ133" s="21"/>
      <c r="BA133" s="21"/>
      <c r="BB133" s="21"/>
      <c r="BC133" s="21"/>
      <c r="BD133" s="21"/>
      <c r="BE133" s="21"/>
      <c r="BF133" s="21"/>
      <c r="BG133" s="21"/>
      <c r="BH133" s="21"/>
      <c r="BI133" s="21"/>
      <c r="BJ133" s="21"/>
      <c r="BK133" s="21"/>
      <c r="BL133" s="21"/>
    </row>
    <row r="134" spans="12:64" x14ac:dyDescent="0.35">
      <c r="L134" s="21"/>
      <c r="M134" s="21"/>
      <c r="N134" s="21"/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/>
      <c r="Z134" s="21"/>
      <c r="AA134" s="21"/>
      <c r="AB134" s="21"/>
      <c r="AC134" s="21"/>
      <c r="AD134" s="21"/>
      <c r="AE134" s="21"/>
      <c r="AF134" s="21"/>
      <c r="AG134" s="21"/>
      <c r="AH134" s="21"/>
      <c r="AI134" s="21"/>
      <c r="AJ134" s="21"/>
      <c r="AK134" s="21"/>
      <c r="AL134" s="21"/>
      <c r="AM134" s="21"/>
      <c r="AN134" s="21"/>
      <c r="AO134" s="21"/>
      <c r="AP134" s="21"/>
      <c r="AQ134" s="21"/>
      <c r="AR134" s="21"/>
      <c r="AS134" s="21"/>
      <c r="AT134" s="21"/>
      <c r="AU134" s="21"/>
      <c r="AV134" s="21"/>
      <c r="AW134" s="21"/>
      <c r="AX134" s="21"/>
      <c r="AY134" s="21"/>
      <c r="AZ134" s="21"/>
      <c r="BA134" s="21"/>
      <c r="BB134" s="21"/>
      <c r="BC134" s="21"/>
      <c r="BD134" s="21"/>
      <c r="BE134" s="21"/>
      <c r="BF134" s="21"/>
      <c r="BG134" s="21"/>
      <c r="BH134" s="21"/>
      <c r="BI134" s="21"/>
      <c r="BJ134" s="21"/>
      <c r="BK134" s="21"/>
      <c r="BL134" s="21"/>
    </row>
    <row r="135" spans="12:64" x14ac:dyDescent="0.35"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/>
      <c r="Z135" s="21"/>
      <c r="AA135" s="21"/>
      <c r="AB135" s="21"/>
      <c r="AC135" s="21"/>
      <c r="AD135" s="21"/>
      <c r="AE135" s="21"/>
      <c r="AF135" s="21"/>
      <c r="AG135" s="21"/>
      <c r="AH135" s="21"/>
      <c r="AI135" s="21"/>
      <c r="AJ135" s="21"/>
      <c r="AK135" s="21"/>
      <c r="AL135" s="21"/>
      <c r="AM135" s="21"/>
      <c r="AN135" s="21"/>
      <c r="AO135" s="21"/>
      <c r="AP135" s="21"/>
      <c r="AQ135" s="21"/>
      <c r="AR135" s="21"/>
      <c r="AS135" s="21"/>
      <c r="AT135" s="21"/>
      <c r="AU135" s="21"/>
      <c r="AV135" s="21"/>
      <c r="AW135" s="21"/>
      <c r="AX135" s="21"/>
      <c r="AY135" s="21"/>
      <c r="AZ135" s="21"/>
      <c r="BA135" s="21"/>
      <c r="BB135" s="21"/>
      <c r="BC135" s="21"/>
      <c r="BD135" s="21"/>
      <c r="BE135" s="21"/>
      <c r="BF135" s="21"/>
      <c r="BG135" s="21"/>
      <c r="BH135" s="21"/>
      <c r="BI135" s="21"/>
      <c r="BJ135" s="21"/>
      <c r="BK135" s="21"/>
      <c r="BL135" s="21"/>
    </row>
    <row r="136" spans="12:64" x14ac:dyDescent="0.35">
      <c r="L136" s="21"/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/>
      <c r="Z136" s="21"/>
      <c r="AA136" s="21"/>
      <c r="AB136" s="21"/>
      <c r="AC136" s="21"/>
      <c r="AD136" s="21"/>
      <c r="AE136" s="21"/>
      <c r="AF136" s="21"/>
      <c r="AG136" s="21"/>
      <c r="AH136" s="21"/>
      <c r="AI136" s="21"/>
      <c r="AJ136" s="21"/>
      <c r="AK136" s="21"/>
      <c r="AL136" s="21"/>
      <c r="AM136" s="21"/>
      <c r="AN136" s="21"/>
      <c r="AO136" s="21"/>
      <c r="AP136" s="21"/>
      <c r="AQ136" s="21"/>
      <c r="AR136" s="21"/>
      <c r="AS136" s="21"/>
      <c r="AT136" s="21"/>
      <c r="AU136" s="21"/>
      <c r="AV136" s="21"/>
      <c r="AW136" s="21"/>
      <c r="AX136" s="21"/>
      <c r="AY136" s="21"/>
      <c r="AZ136" s="21"/>
      <c r="BA136" s="21"/>
      <c r="BB136" s="21"/>
      <c r="BC136" s="21"/>
      <c r="BD136" s="21"/>
      <c r="BE136" s="21"/>
      <c r="BF136" s="21"/>
      <c r="BG136" s="21"/>
      <c r="BH136" s="21"/>
      <c r="BI136" s="21"/>
      <c r="BJ136" s="21"/>
      <c r="BK136" s="21"/>
      <c r="BL136" s="21"/>
    </row>
    <row r="137" spans="12:64" x14ac:dyDescent="0.35"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  <c r="AA137" s="21"/>
      <c r="AB137" s="21"/>
      <c r="AC137" s="21"/>
      <c r="AD137" s="21"/>
      <c r="AE137" s="21"/>
      <c r="AF137" s="21"/>
      <c r="AG137" s="21"/>
      <c r="AH137" s="21"/>
      <c r="AI137" s="21"/>
      <c r="AJ137" s="21"/>
      <c r="AK137" s="21"/>
      <c r="AL137" s="21"/>
      <c r="AM137" s="21"/>
      <c r="AN137" s="21"/>
      <c r="AO137" s="21"/>
      <c r="AP137" s="21"/>
      <c r="AQ137" s="21"/>
      <c r="AR137" s="21"/>
      <c r="AS137" s="21"/>
      <c r="AT137" s="21"/>
      <c r="AU137" s="21"/>
      <c r="AV137" s="21"/>
      <c r="AW137" s="21"/>
      <c r="AX137" s="21"/>
      <c r="AY137" s="21"/>
      <c r="AZ137" s="21"/>
      <c r="BA137" s="21"/>
      <c r="BB137" s="21"/>
      <c r="BC137" s="21"/>
      <c r="BD137" s="21"/>
      <c r="BE137" s="21"/>
      <c r="BF137" s="21"/>
      <c r="BG137" s="21"/>
      <c r="BH137" s="21"/>
      <c r="BI137" s="21"/>
      <c r="BJ137" s="21"/>
      <c r="BK137" s="21"/>
      <c r="BL137" s="21"/>
    </row>
    <row r="138" spans="12:64" x14ac:dyDescent="0.35"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/>
      <c r="Z138" s="21"/>
      <c r="AA138" s="21"/>
      <c r="AB138" s="21"/>
      <c r="AC138" s="21"/>
      <c r="AD138" s="21"/>
      <c r="AE138" s="21"/>
      <c r="AF138" s="21"/>
      <c r="AG138" s="21"/>
      <c r="AH138" s="21"/>
      <c r="AI138" s="21"/>
      <c r="AJ138" s="21"/>
      <c r="AK138" s="21"/>
      <c r="AL138" s="21"/>
      <c r="AM138" s="21"/>
      <c r="AN138" s="21"/>
      <c r="AO138" s="21"/>
      <c r="AP138" s="21"/>
      <c r="AQ138" s="21"/>
      <c r="AR138" s="21"/>
      <c r="AS138" s="21"/>
      <c r="AT138" s="21"/>
      <c r="AU138" s="21"/>
      <c r="AV138" s="21"/>
      <c r="AW138" s="21"/>
      <c r="AX138" s="21"/>
      <c r="AY138" s="21"/>
      <c r="AZ138" s="21"/>
      <c r="BA138" s="21"/>
      <c r="BB138" s="21"/>
      <c r="BC138" s="21"/>
      <c r="BD138" s="21"/>
      <c r="BE138" s="21"/>
      <c r="BF138" s="21"/>
      <c r="BG138" s="21"/>
      <c r="BH138" s="21"/>
      <c r="BI138" s="21"/>
      <c r="BJ138" s="21"/>
      <c r="BK138" s="21"/>
      <c r="BL138" s="21"/>
    </row>
    <row r="139" spans="12:64" x14ac:dyDescent="0.35"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/>
      <c r="Z139" s="21"/>
      <c r="AA139" s="21"/>
      <c r="AB139" s="21"/>
      <c r="AC139" s="21"/>
      <c r="AD139" s="21"/>
      <c r="AE139" s="21"/>
      <c r="AF139" s="21"/>
      <c r="AG139" s="21"/>
      <c r="AH139" s="21"/>
      <c r="AI139" s="21"/>
      <c r="AJ139" s="21"/>
      <c r="AK139" s="21"/>
      <c r="AL139" s="21"/>
      <c r="AM139" s="21"/>
      <c r="AN139" s="21"/>
      <c r="AO139" s="21"/>
      <c r="AP139" s="21"/>
      <c r="AQ139" s="21"/>
      <c r="AR139" s="21"/>
      <c r="AS139" s="21"/>
      <c r="AT139" s="21"/>
      <c r="AU139" s="21"/>
      <c r="AV139" s="21"/>
      <c r="AW139" s="21"/>
      <c r="AX139" s="21"/>
      <c r="AY139" s="21"/>
      <c r="AZ139" s="21"/>
      <c r="BA139" s="21"/>
      <c r="BB139" s="21"/>
      <c r="BC139" s="21"/>
      <c r="BD139" s="21"/>
      <c r="BE139" s="21"/>
      <c r="BF139" s="21"/>
      <c r="BG139" s="21"/>
      <c r="BH139" s="21"/>
      <c r="BI139" s="21"/>
      <c r="BJ139" s="21"/>
      <c r="BK139" s="21"/>
      <c r="BL139" s="21"/>
    </row>
    <row r="140" spans="12:64" x14ac:dyDescent="0.35"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  <c r="Z140" s="21"/>
      <c r="AA140" s="21"/>
      <c r="AB140" s="21"/>
      <c r="AC140" s="21"/>
      <c r="AD140" s="21"/>
      <c r="AE140" s="21"/>
      <c r="AF140" s="21"/>
      <c r="AG140" s="21"/>
      <c r="AH140" s="21"/>
      <c r="AI140" s="21"/>
      <c r="AJ140" s="21"/>
      <c r="AK140" s="21"/>
      <c r="AL140" s="21"/>
      <c r="AM140" s="21"/>
      <c r="AN140" s="21"/>
      <c r="AO140" s="21"/>
      <c r="AP140" s="21"/>
      <c r="AQ140" s="21"/>
      <c r="AR140" s="21"/>
      <c r="AS140" s="21"/>
      <c r="AT140" s="21"/>
      <c r="AU140" s="21"/>
      <c r="AV140" s="21"/>
      <c r="AW140" s="21"/>
      <c r="AX140" s="21"/>
      <c r="AY140" s="21"/>
      <c r="AZ140" s="21"/>
      <c r="BA140" s="21"/>
      <c r="BB140" s="21"/>
      <c r="BC140" s="21"/>
      <c r="BD140" s="21"/>
      <c r="BE140" s="21"/>
      <c r="BF140" s="21"/>
      <c r="BG140" s="21"/>
      <c r="BH140" s="21"/>
      <c r="BI140" s="21"/>
      <c r="BJ140" s="21"/>
      <c r="BK140" s="21"/>
      <c r="BL140" s="21"/>
    </row>
    <row r="141" spans="12:64" x14ac:dyDescent="0.35">
      <c r="L141" s="21"/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21"/>
      <c r="Y141" s="21"/>
      <c r="Z141" s="21"/>
      <c r="AA141" s="21"/>
      <c r="AB141" s="21"/>
      <c r="AC141" s="21"/>
      <c r="AD141" s="21"/>
      <c r="AE141" s="21"/>
      <c r="AF141" s="21"/>
      <c r="AG141" s="21"/>
      <c r="AH141" s="21"/>
      <c r="AI141" s="21"/>
      <c r="AJ141" s="21"/>
      <c r="AK141" s="21"/>
      <c r="AL141" s="21"/>
      <c r="AM141" s="21"/>
      <c r="AN141" s="21"/>
      <c r="AO141" s="21"/>
      <c r="AP141" s="21"/>
      <c r="AQ141" s="21"/>
      <c r="AR141" s="21"/>
      <c r="AS141" s="21"/>
      <c r="AT141" s="21"/>
      <c r="AU141" s="21"/>
      <c r="AV141" s="21"/>
      <c r="AW141" s="21"/>
      <c r="AX141" s="21"/>
      <c r="AY141" s="21"/>
      <c r="AZ141" s="21"/>
      <c r="BA141" s="21"/>
      <c r="BB141" s="21"/>
      <c r="BC141" s="21"/>
      <c r="BD141" s="21"/>
      <c r="BE141" s="21"/>
      <c r="BF141" s="21"/>
      <c r="BG141" s="21"/>
      <c r="BH141" s="21"/>
      <c r="BI141" s="21"/>
      <c r="BJ141" s="21"/>
      <c r="BK141" s="21"/>
      <c r="BL141" s="21"/>
    </row>
    <row r="142" spans="12:64" x14ac:dyDescent="0.35"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/>
      <c r="Z142" s="21"/>
      <c r="AA142" s="21"/>
      <c r="AB142" s="21"/>
      <c r="AC142" s="21"/>
      <c r="AD142" s="21"/>
      <c r="AE142" s="21"/>
      <c r="AF142" s="21"/>
      <c r="AG142" s="21"/>
      <c r="AH142" s="21"/>
      <c r="AI142" s="21"/>
      <c r="AJ142" s="21"/>
      <c r="AK142" s="21"/>
      <c r="AL142" s="21"/>
      <c r="AM142" s="21"/>
      <c r="AN142" s="21"/>
      <c r="AO142" s="21"/>
      <c r="AP142" s="21"/>
      <c r="AQ142" s="21"/>
      <c r="AR142" s="21"/>
      <c r="AS142" s="21"/>
      <c r="AT142" s="21"/>
      <c r="AU142" s="21"/>
      <c r="AV142" s="21"/>
      <c r="AW142" s="21"/>
      <c r="AX142" s="21"/>
      <c r="AY142" s="21"/>
      <c r="AZ142" s="21"/>
      <c r="BA142" s="21"/>
      <c r="BB142" s="21"/>
      <c r="BC142" s="21"/>
      <c r="BD142" s="21"/>
      <c r="BE142" s="21"/>
      <c r="BF142" s="21"/>
      <c r="BG142" s="21"/>
      <c r="BH142" s="21"/>
      <c r="BI142" s="21"/>
      <c r="BJ142" s="21"/>
      <c r="BK142" s="21"/>
      <c r="BL142" s="21"/>
    </row>
    <row r="143" spans="12:64" x14ac:dyDescent="0.35">
      <c r="L143" s="21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  <c r="Y143" s="21"/>
      <c r="Z143" s="21"/>
      <c r="AA143" s="21"/>
      <c r="AB143" s="21"/>
      <c r="AC143" s="21"/>
      <c r="AD143" s="21"/>
      <c r="AE143" s="21"/>
      <c r="AF143" s="21"/>
      <c r="AG143" s="21"/>
      <c r="AH143" s="21"/>
      <c r="AI143" s="21"/>
      <c r="AJ143" s="21"/>
      <c r="AK143" s="21"/>
      <c r="AL143" s="21"/>
      <c r="AM143" s="21"/>
      <c r="AN143" s="21"/>
      <c r="AO143" s="21"/>
      <c r="AP143" s="21"/>
      <c r="AQ143" s="21"/>
      <c r="AR143" s="21"/>
      <c r="AS143" s="21"/>
      <c r="AT143" s="21"/>
      <c r="AU143" s="21"/>
      <c r="AV143" s="21"/>
      <c r="AW143" s="21"/>
      <c r="AX143" s="21"/>
      <c r="AY143" s="21"/>
      <c r="AZ143" s="21"/>
      <c r="BA143" s="21"/>
      <c r="BB143" s="21"/>
      <c r="BC143" s="21"/>
      <c r="BD143" s="21"/>
      <c r="BE143" s="21"/>
      <c r="BF143" s="21"/>
      <c r="BG143" s="21"/>
      <c r="BH143" s="21"/>
      <c r="BI143" s="21"/>
      <c r="BJ143" s="21"/>
      <c r="BK143" s="21"/>
      <c r="BL143" s="21"/>
    </row>
    <row r="144" spans="12:64" x14ac:dyDescent="0.35">
      <c r="L144" s="21"/>
      <c r="M144" s="21"/>
      <c r="N144" s="21"/>
      <c r="O144" s="21"/>
      <c r="P144" s="21"/>
      <c r="Q144" s="21"/>
      <c r="R144" s="21"/>
      <c r="S144" s="21"/>
      <c r="T144" s="21"/>
      <c r="U144" s="21"/>
      <c r="V144" s="21"/>
      <c r="W144" s="21"/>
      <c r="X144" s="21"/>
      <c r="Y144" s="21"/>
      <c r="Z144" s="21"/>
      <c r="AA144" s="21"/>
      <c r="AB144" s="21"/>
      <c r="AC144" s="21"/>
      <c r="AD144" s="21"/>
      <c r="AE144" s="21"/>
      <c r="AF144" s="21"/>
      <c r="AG144" s="21"/>
      <c r="AH144" s="21"/>
      <c r="AI144" s="21"/>
      <c r="AJ144" s="21"/>
      <c r="AK144" s="21"/>
      <c r="AL144" s="21"/>
      <c r="AM144" s="21"/>
      <c r="AN144" s="21"/>
      <c r="AO144" s="21"/>
      <c r="AP144" s="21"/>
      <c r="AQ144" s="21"/>
      <c r="AR144" s="21"/>
      <c r="AS144" s="21"/>
      <c r="AT144" s="21"/>
      <c r="AU144" s="21"/>
      <c r="AV144" s="21"/>
      <c r="AW144" s="21"/>
      <c r="AX144" s="21"/>
      <c r="AY144" s="21"/>
      <c r="AZ144" s="21"/>
      <c r="BA144" s="21"/>
      <c r="BB144" s="21"/>
      <c r="BC144" s="21"/>
      <c r="BD144" s="21"/>
      <c r="BE144" s="21"/>
      <c r="BF144" s="21"/>
      <c r="BG144" s="21"/>
      <c r="BH144" s="21"/>
      <c r="BI144" s="21"/>
      <c r="BJ144" s="21"/>
      <c r="BK144" s="21"/>
      <c r="BL144" s="21"/>
    </row>
    <row r="145" spans="12:64" x14ac:dyDescent="0.35">
      <c r="L145" s="21"/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  <c r="Y145" s="21"/>
      <c r="Z145" s="21"/>
      <c r="AA145" s="21"/>
      <c r="AB145" s="21"/>
      <c r="AC145" s="21"/>
      <c r="AD145" s="21"/>
      <c r="AE145" s="21"/>
      <c r="AF145" s="21"/>
      <c r="AG145" s="21"/>
      <c r="AH145" s="21"/>
      <c r="AI145" s="21"/>
      <c r="AJ145" s="21"/>
      <c r="AK145" s="21"/>
      <c r="AL145" s="21"/>
      <c r="AM145" s="21"/>
      <c r="AN145" s="21"/>
      <c r="AO145" s="21"/>
      <c r="AP145" s="21"/>
      <c r="AQ145" s="21"/>
      <c r="AR145" s="21"/>
      <c r="AS145" s="21"/>
      <c r="AT145" s="21"/>
      <c r="AU145" s="21"/>
      <c r="AV145" s="21"/>
      <c r="AW145" s="21"/>
      <c r="AX145" s="21"/>
      <c r="AY145" s="21"/>
      <c r="AZ145" s="21"/>
      <c r="BA145" s="21"/>
      <c r="BB145" s="21"/>
      <c r="BC145" s="21"/>
      <c r="BD145" s="21"/>
      <c r="BE145" s="21"/>
      <c r="BF145" s="21"/>
      <c r="BG145" s="21"/>
      <c r="BH145" s="21"/>
      <c r="BI145" s="21"/>
      <c r="BJ145" s="21"/>
      <c r="BK145" s="21"/>
      <c r="BL145" s="21"/>
    </row>
    <row r="146" spans="12:64" x14ac:dyDescent="0.35"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/>
      <c r="Z146" s="21"/>
      <c r="AA146" s="21"/>
      <c r="AB146" s="21"/>
      <c r="AC146" s="21"/>
      <c r="AD146" s="21"/>
      <c r="AE146" s="21"/>
      <c r="AF146" s="21"/>
      <c r="AG146" s="21"/>
      <c r="AH146" s="21"/>
      <c r="AI146" s="21"/>
      <c r="AJ146" s="21"/>
      <c r="AK146" s="21"/>
      <c r="AL146" s="21"/>
      <c r="AM146" s="21"/>
      <c r="AN146" s="21"/>
      <c r="AO146" s="21"/>
      <c r="AP146" s="21"/>
      <c r="AQ146" s="21"/>
      <c r="AR146" s="21"/>
      <c r="AS146" s="21"/>
      <c r="AT146" s="21"/>
      <c r="AU146" s="21"/>
      <c r="AV146" s="21"/>
      <c r="AW146" s="21"/>
      <c r="AX146" s="21"/>
      <c r="AY146" s="21"/>
      <c r="AZ146" s="21"/>
      <c r="BA146" s="21"/>
      <c r="BB146" s="21"/>
      <c r="BC146" s="21"/>
      <c r="BD146" s="21"/>
      <c r="BE146" s="21"/>
      <c r="BF146" s="21"/>
      <c r="BG146" s="21"/>
      <c r="BH146" s="21"/>
      <c r="BI146" s="21"/>
      <c r="BJ146" s="21"/>
      <c r="BK146" s="21"/>
      <c r="BL146" s="21"/>
    </row>
    <row r="147" spans="12:64" x14ac:dyDescent="0.35"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  <c r="AA147" s="21"/>
      <c r="AB147" s="21"/>
      <c r="AC147" s="21"/>
      <c r="AD147" s="21"/>
      <c r="AE147" s="21"/>
      <c r="AF147" s="21"/>
      <c r="AG147" s="21"/>
      <c r="AH147" s="21"/>
      <c r="AI147" s="21"/>
      <c r="AJ147" s="21"/>
      <c r="AK147" s="21"/>
      <c r="AL147" s="21"/>
      <c r="AM147" s="21"/>
      <c r="AN147" s="21"/>
      <c r="AO147" s="21"/>
      <c r="AP147" s="21"/>
      <c r="AQ147" s="21"/>
      <c r="AR147" s="21"/>
      <c r="AS147" s="21"/>
      <c r="AT147" s="21"/>
      <c r="AU147" s="21"/>
      <c r="AV147" s="21"/>
      <c r="AW147" s="21"/>
      <c r="AX147" s="21"/>
      <c r="AY147" s="21"/>
      <c r="AZ147" s="21"/>
      <c r="BA147" s="21"/>
      <c r="BB147" s="21"/>
      <c r="BC147" s="21"/>
      <c r="BD147" s="21"/>
      <c r="BE147" s="21"/>
      <c r="BF147" s="21"/>
      <c r="BG147" s="21"/>
      <c r="BH147" s="21"/>
      <c r="BI147" s="21"/>
      <c r="BJ147" s="21"/>
      <c r="BK147" s="21"/>
      <c r="BL147" s="21"/>
    </row>
    <row r="148" spans="12:64" x14ac:dyDescent="0.35"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  <c r="Z148" s="21"/>
      <c r="AA148" s="21"/>
      <c r="AB148" s="21"/>
      <c r="AC148" s="21"/>
      <c r="AD148" s="21"/>
      <c r="AE148" s="21"/>
      <c r="AF148" s="21"/>
      <c r="AG148" s="21"/>
      <c r="AH148" s="21"/>
      <c r="AI148" s="21"/>
      <c r="AJ148" s="21"/>
      <c r="AK148" s="21"/>
      <c r="AL148" s="21"/>
      <c r="AM148" s="21"/>
      <c r="AN148" s="21"/>
      <c r="AO148" s="21"/>
      <c r="AP148" s="21"/>
      <c r="AQ148" s="21"/>
      <c r="AR148" s="21"/>
      <c r="AS148" s="21"/>
      <c r="AT148" s="21"/>
      <c r="AU148" s="21"/>
      <c r="AV148" s="21"/>
      <c r="AW148" s="21"/>
      <c r="AX148" s="21"/>
      <c r="AY148" s="21"/>
      <c r="AZ148" s="21"/>
      <c r="BA148" s="21"/>
      <c r="BB148" s="21"/>
      <c r="BC148" s="21"/>
      <c r="BD148" s="21"/>
      <c r="BE148" s="21"/>
      <c r="BF148" s="21"/>
      <c r="BG148" s="21"/>
      <c r="BH148" s="21"/>
      <c r="BI148" s="21"/>
      <c r="BJ148" s="21"/>
      <c r="BK148" s="21"/>
      <c r="BL148" s="21"/>
    </row>
    <row r="149" spans="12:64" x14ac:dyDescent="0.35"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/>
      <c r="Z149" s="21"/>
      <c r="AA149" s="21"/>
      <c r="AB149" s="21"/>
      <c r="AC149" s="21"/>
      <c r="AD149" s="21"/>
      <c r="AE149" s="21"/>
      <c r="AF149" s="21"/>
      <c r="AG149" s="21"/>
      <c r="AH149" s="21"/>
      <c r="AI149" s="21"/>
      <c r="AJ149" s="21"/>
      <c r="AK149" s="21"/>
      <c r="AL149" s="21"/>
      <c r="AM149" s="21"/>
      <c r="AN149" s="21"/>
      <c r="AO149" s="21"/>
      <c r="AP149" s="21"/>
      <c r="AQ149" s="21"/>
      <c r="AR149" s="21"/>
      <c r="AS149" s="21"/>
      <c r="AT149" s="21"/>
      <c r="AU149" s="21"/>
      <c r="AV149" s="21"/>
      <c r="AW149" s="21"/>
      <c r="AX149" s="21"/>
      <c r="AY149" s="21"/>
      <c r="AZ149" s="21"/>
      <c r="BA149" s="21"/>
      <c r="BB149" s="21"/>
      <c r="BC149" s="21"/>
      <c r="BD149" s="21"/>
      <c r="BE149" s="21"/>
      <c r="BF149" s="21"/>
      <c r="BG149" s="21"/>
      <c r="BH149" s="21"/>
      <c r="BI149" s="21"/>
      <c r="BJ149" s="21"/>
      <c r="BK149" s="21"/>
      <c r="BL149" s="21"/>
    </row>
    <row r="150" spans="12:64" x14ac:dyDescent="0.35"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  <c r="Y150" s="21"/>
      <c r="Z150" s="21"/>
      <c r="AA150" s="21"/>
      <c r="AB150" s="21"/>
      <c r="AC150" s="21"/>
      <c r="AD150" s="21"/>
      <c r="AE150" s="21"/>
      <c r="AF150" s="21"/>
      <c r="AG150" s="21"/>
      <c r="AH150" s="21"/>
      <c r="AI150" s="21"/>
      <c r="AJ150" s="21"/>
      <c r="AK150" s="21"/>
      <c r="AL150" s="21"/>
      <c r="AM150" s="21"/>
      <c r="AN150" s="21"/>
      <c r="AO150" s="21"/>
      <c r="AP150" s="21"/>
      <c r="AQ150" s="21"/>
      <c r="AR150" s="21"/>
      <c r="AS150" s="21"/>
      <c r="AT150" s="21"/>
      <c r="AU150" s="21"/>
      <c r="AV150" s="21"/>
      <c r="AW150" s="21"/>
      <c r="AX150" s="21"/>
      <c r="AY150" s="21"/>
      <c r="AZ150" s="21"/>
      <c r="BA150" s="21"/>
      <c r="BB150" s="21"/>
      <c r="BC150" s="21"/>
      <c r="BD150" s="21"/>
      <c r="BE150" s="21"/>
      <c r="BF150" s="21"/>
      <c r="BG150" s="21"/>
      <c r="BH150" s="21"/>
      <c r="BI150" s="21"/>
      <c r="BJ150" s="21"/>
      <c r="BK150" s="21"/>
      <c r="BL150" s="21"/>
    </row>
    <row r="151" spans="12:64" x14ac:dyDescent="0.35"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  <c r="Y151" s="21"/>
      <c r="Z151" s="21"/>
      <c r="AA151" s="21"/>
      <c r="AB151" s="21"/>
      <c r="AC151" s="21"/>
      <c r="AD151" s="21"/>
      <c r="AE151" s="21"/>
      <c r="AF151" s="21"/>
      <c r="AG151" s="21"/>
      <c r="AH151" s="21"/>
      <c r="AI151" s="21"/>
      <c r="AJ151" s="21"/>
      <c r="AK151" s="21"/>
      <c r="AL151" s="21"/>
      <c r="AM151" s="21"/>
      <c r="AN151" s="21"/>
      <c r="AO151" s="21"/>
      <c r="AP151" s="21"/>
      <c r="AQ151" s="21"/>
      <c r="AR151" s="21"/>
      <c r="AS151" s="21"/>
      <c r="AT151" s="21"/>
      <c r="AU151" s="21"/>
      <c r="AV151" s="21"/>
      <c r="AW151" s="21"/>
      <c r="AX151" s="21"/>
      <c r="AY151" s="21"/>
      <c r="AZ151" s="21"/>
      <c r="BA151" s="21"/>
      <c r="BB151" s="21"/>
      <c r="BC151" s="21"/>
      <c r="BD151" s="21"/>
      <c r="BE151" s="21"/>
      <c r="BF151" s="21"/>
      <c r="BG151" s="21"/>
      <c r="BH151" s="21"/>
      <c r="BI151" s="21"/>
      <c r="BJ151" s="21"/>
      <c r="BK151" s="21"/>
      <c r="BL151" s="21"/>
    </row>
    <row r="152" spans="12:64" x14ac:dyDescent="0.35"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  <c r="Y152" s="21"/>
      <c r="Z152" s="21"/>
      <c r="AA152" s="21"/>
      <c r="AB152" s="21"/>
      <c r="AC152" s="21"/>
      <c r="AD152" s="21"/>
      <c r="AE152" s="21"/>
      <c r="AF152" s="21"/>
      <c r="AG152" s="21"/>
      <c r="AH152" s="21"/>
      <c r="AI152" s="21"/>
      <c r="AJ152" s="21"/>
      <c r="AK152" s="21"/>
      <c r="AL152" s="21"/>
      <c r="AM152" s="21"/>
      <c r="AN152" s="21"/>
      <c r="AO152" s="21"/>
      <c r="AP152" s="21"/>
      <c r="AQ152" s="21"/>
      <c r="AR152" s="21"/>
      <c r="AS152" s="21"/>
      <c r="AT152" s="21"/>
      <c r="AU152" s="21"/>
      <c r="AV152" s="21"/>
      <c r="AW152" s="21"/>
      <c r="AX152" s="21"/>
      <c r="AY152" s="21"/>
      <c r="AZ152" s="21"/>
      <c r="BA152" s="21"/>
      <c r="BB152" s="21"/>
      <c r="BC152" s="21"/>
      <c r="BD152" s="21"/>
      <c r="BE152" s="21"/>
      <c r="BF152" s="21"/>
      <c r="BG152" s="21"/>
      <c r="BH152" s="21"/>
      <c r="BI152" s="21"/>
      <c r="BJ152" s="21"/>
      <c r="BK152" s="21"/>
      <c r="BL152" s="21"/>
    </row>
    <row r="153" spans="12:64" x14ac:dyDescent="0.35">
      <c r="L153" s="21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/>
      <c r="Z153" s="21"/>
      <c r="AA153" s="21"/>
      <c r="AB153" s="21"/>
      <c r="AC153" s="21"/>
      <c r="AD153" s="21"/>
      <c r="AE153" s="21"/>
      <c r="AF153" s="21"/>
      <c r="AG153" s="21"/>
      <c r="AH153" s="21"/>
      <c r="AI153" s="21"/>
      <c r="AJ153" s="21"/>
      <c r="AK153" s="21"/>
      <c r="AL153" s="21"/>
      <c r="AM153" s="21"/>
      <c r="AN153" s="21"/>
      <c r="AO153" s="21"/>
      <c r="AP153" s="21"/>
      <c r="AQ153" s="21"/>
      <c r="AR153" s="21"/>
      <c r="AS153" s="21"/>
      <c r="AT153" s="21"/>
      <c r="AU153" s="21"/>
      <c r="AV153" s="21"/>
      <c r="AW153" s="21"/>
      <c r="AX153" s="21"/>
      <c r="AY153" s="21"/>
      <c r="AZ153" s="21"/>
      <c r="BA153" s="21"/>
      <c r="BB153" s="21"/>
      <c r="BC153" s="21"/>
      <c r="BD153" s="21"/>
      <c r="BE153" s="21"/>
      <c r="BF153" s="21"/>
      <c r="BG153" s="21"/>
      <c r="BH153" s="21"/>
      <c r="BI153" s="21"/>
      <c r="BJ153" s="21"/>
      <c r="BK153" s="21"/>
      <c r="BL153" s="21"/>
    </row>
    <row r="154" spans="12:64" x14ac:dyDescent="0.35"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  <c r="Y154" s="21"/>
      <c r="Z154" s="21"/>
      <c r="AA154" s="21"/>
      <c r="AB154" s="21"/>
      <c r="AC154" s="21"/>
      <c r="AD154" s="21"/>
      <c r="AE154" s="21"/>
      <c r="AF154" s="21"/>
      <c r="AG154" s="21"/>
      <c r="AH154" s="21"/>
      <c r="AI154" s="21"/>
      <c r="AJ154" s="21"/>
      <c r="AK154" s="21"/>
      <c r="AL154" s="21"/>
      <c r="AM154" s="21"/>
      <c r="AN154" s="21"/>
      <c r="AO154" s="21"/>
      <c r="AP154" s="21"/>
      <c r="AQ154" s="21"/>
      <c r="AR154" s="21"/>
      <c r="AS154" s="21"/>
      <c r="AT154" s="21"/>
      <c r="AU154" s="21"/>
      <c r="AV154" s="21"/>
      <c r="AW154" s="21"/>
      <c r="AX154" s="21"/>
      <c r="AY154" s="21"/>
      <c r="AZ154" s="21"/>
      <c r="BA154" s="21"/>
      <c r="BB154" s="21"/>
      <c r="BC154" s="21"/>
      <c r="BD154" s="21"/>
      <c r="BE154" s="21"/>
      <c r="BF154" s="21"/>
      <c r="BG154" s="21"/>
      <c r="BH154" s="21"/>
      <c r="BI154" s="21"/>
      <c r="BJ154" s="21"/>
      <c r="BK154" s="21"/>
      <c r="BL154" s="21"/>
    </row>
    <row r="155" spans="12:64" x14ac:dyDescent="0.35"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W155" s="21"/>
      <c r="X155" s="21"/>
      <c r="Y155" s="21"/>
      <c r="Z155" s="21"/>
      <c r="AA155" s="21"/>
      <c r="AB155" s="21"/>
      <c r="AC155" s="21"/>
      <c r="AD155" s="21"/>
      <c r="AE155" s="21"/>
      <c r="AF155" s="21"/>
      <c r="AG155" s="21"/>
      <c r="AH155" s="21"/>
      <c r="AI155" s="21"/>
      <c r="AJ155" s="21"/>
      <c r="AK155" s="21"/>
      <c r="AL155" s="21"/>
      <c r="AM155" s="21"/>
      <c r="AN155" s="21"/>
      <c r="AO155" s="21"/>
      <c r="AP155" s="21"/>
      <c r="AQ155" s="21"/>
      <c r="AR155" s="21"/>
      <c r="AS155" s="21"/>
      <c r="AT155" s="21"/>
      <c r="AU155" s="21"/>
      <c r="AV155" s="21"/>
      <c r="AW155" s="21"/>
      <c r="AX155" s="21"/>
      <c r="AY155" s="21"/>
      <c r="AZ155" s="21"/>
      <c r="BA155" s="21"/>
      <c r="BB155" s="21"/>
      <c r="BC155" s="21"/>
      <c r="BD155" s="21"/>
      <c r="BE155" s="21"/>
      <c r="BF155" s="21"/>
      <c r="BG155" s="21"/>
      <c r="BH155" s="21"/>
      <c r="BI155" s="21"/>
      <c r="BJ155" s="21"/>
      <c r="BK155" s="21"/>
      <c r="BL155" s="21"/>
    </row>
    <row r="156" spans="12:64" x14ac:dyDescent="0.35"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  <c r="X156" s="21"/>
      <c r="Y156" s="21"/>
      <c r="Z156" s="21"/>
      <c r="AA156" s="21"/>
      <c r="AB156" s="21"/>
      <c r="AC156" s="21"/>
      <c r="AD156" s="21"/>
      <c r="AE156" s="21"/>
      <c r="AF156" s="21"/>
      <c r="AG156" s="21"/>
      <c r="AH156" s="21"/>
      <c r="AI156" s="21"/>
      <c r="AJ156" s="21"/>
      <c r="AK156" s="21"/>
      <c r="AL156" s="21"/>
      <c r="AM156" s="21"/>
      <c r="AN156" s="21"/>
      <c r="AO156" s="21"/>
      <c r="AP156" s="21"/>
      <c r="AQ156" s="21"/>
      <c r="AR156" s="21"/>
      <c r="AS156" s="21"/>
      <c r="AT156" s="21"/>
      <c r="AU156" s="21"/>
      <c r="AV156" s="21"/>
      <c r="AW156" s="21"/>
      <c r="AX156" s="21"/>
      <c r="AY156" s="21"/>
      <c r="AZ156" s="21"/>
      <c r="BA156" s="21"/>
      <c r="BB156" s="21"/>
      <c r="BC156" s="21"/>
      <c r="BD156" s="21"/>
      <c r="BE156" s="21"/>
      <c r="BF156" s="21"/>
      <c r="BG156" s="21"/>
      <c r="BH156" s="21"/>
      <c r="BI156" s="21"/>
      <c r="BJ156" s="21"/>
      <c r="BK156" s="21"/>
      <c r="BL156" s="21"/>
    </row>
    <row r="157" spans="12:64" x14ac:dyDescent="0.35"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/>
      <c r="Z157" s="21"/>
      <c r="AA157" s="21"/>
      <c r="AB157" s="21"/>
      <c r="AC157" s="21"/>
      <c r="AD157" s="21"/>
      <c r="AE157" s="21"/>
      <c r="AF157" s="21"/>
      <c r="AG157" s="21"/>
      <c r="AH157" s="21"/>
      <c r="AI157" s="21"/>
      <c r="AJ157" s="21"/>
      <c r="AK157" s="21"/>
      <c r="AL157" s="21"/>
      <c r="AM157" s="21"/>
      <c r="AN157" s="21"/>
      <c r="AO157" s="21"/>
      <c r="AP157" s="21"/>
      <c r="AQ157" s="21"/>
      <c r="AR157" s="21"/>
      <c r="AS157" s="21"/>
      <c r="AT157" s="21"/>
      <c r="AU157" s="21"/>
      <c r="AV157" s="21"/>
      <c r="AW157" s="21"/>
      <c r="AX157" s="21"/>
      <c r="AY157" s="21"/>
      <c r="AZ157" s="21"/>
      <c r="BA157" s="21"/>
      <c r="BB157" s="21"/>
      <c r="BC157" s="21"/>
      <c r="BD157" s="21"/>
      <c r="BE157" s="21"/>
      <c r="BF157" s="21"/>
      <c r="BG157" s="21"/>
      <c r="BH157" s="21"/>
      <c r="BI157" s="21"/>
      <c r="BJ157" s="21"/>
      <c r="BK157" s="21"/>
      <c r="BL157" s="21"/>
    </row>
    <row r="158" spans="12:64" x14ac:dyDescent="0.35"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/>
      <c r="W158" s="21"/>
      <c r="X158" s="21"/>
      <c r="Y158" s="21"/>
      <c r="Z158" s="21"/>
      <c r="AA158" s="21"/>
      <c r="AB158" s="21"/>
      <c r="AC158" s="21"/>
      <c r="AD158" s="21"/>
      <c r="AE158" s="21"/>
      <c r="AF158" s="21"/>
      <c r="AG158" s="21"/>
      <c r="AH158" s="21"/>
      <c r="AI158" s="21"/>
      <c r="AJ158" s="21"/>
      <c r="AK158" s="21"/>
      <c r="AL158" s="21"/>
      <c r="AM158" s="21"/>
      <c r="AN158" s="21"/>
      <c r="AO158" s="21"/>
      <c r="AP158" s="21"/>
      <c r="AQ158" s="21"/>
      <c r="AR158" s="21"/>
      <c r="AS158" s="21"/>
      <c r="AT158" s="21"/>
      <c r="AU158" s="21"/>
      <c r="AV158" s="21"/>
      <c r="AW158" s="21"/>
      <c r="AX158" s="21"/>
      <c r="AY158" s="21"/>
      <c r="AZ158" s="21"/>
      <c r="BA158" s="21"/>
      <c r="BB158" s="21"/>
      <c r="BC158" s="21"/>
      <c r="BD158" s="21"/>
      <c r="BE158" s="21"/>
      <c r="BF158" s="21"/>
      <c r="BG158" s="21"/>
      <c r="BH158" s="21"/>
      <c r="BI158" s="21"/>
      <c r="BJ158" s="21"/>
      <c r="BK158" s="21"/>
      <c r="BL158" s="21"/>
    </row>
    <row r="159" spans="12:64" x14ac:dyDescent="0.35">
      <c r="L159" s="21"/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W159" s="21"/>
      <c r="X159" s="21"/>
      <c r="Y159" s="21"/>
      <c r="Z159" s="21"/>
      <c r="AA159" s="21"/>
      <c r="AB159" s="21"/>
      <c r="AC159" s="21"/>
      <c r="AD159" s="21"/>
      <c r="AE159" s="21"/>
      <c r="AF159" s="21"/>
      <c r="AG159" s="21"/>
      <c r="AH159" s="21"/>
      <c r="AI159" s="21"/>
      <c r="AJ159" s="21"/>
      <c r="AK159" s="21"/>
      <c r="AL159" s="21"/>
      <c r="AM159" s="21"/>
      <c r="AN159" s="21"/>
      <c r="AO159" s="21"/>
      <c r="AP159" s="21"/>
      <c r="AQ159" s="21"/>
      <c r="AR159" s="21"/>
      <c r="AS159" s="21"/>
      <c r="AT159" s="21"/>
      <c r="AU159" s="21"/>
      <c r="AV159" s="21"/>
      <c r="AW159" s="21"/>
      <c r="AX159" s="21"/>
      <c r="AY159" s="21"/>
      <c r="AZ159" s="21"/>
      <c r="BA159" s="21"/>
      <c r="BB159" s="21"/>
      <c r="BC159" s="21"/>
      <c r="BD159" s="21"/>
      <c r="BE159" s="21"/>
      <c r="BF159" s="21"/>
      <c r="BG159" s="21"/>
      <c r="BH159" s="21"/>
      <c r="BI159" s="21"/>
      <c r="BJ159" s="21"/>
      <c r="BK159" s="21"/>
      <c r="BL159" s="21"/>
    </row>
    <row r="160" spans="12:64" x14ac:dyDescent="0.35"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/>
      <c r="Y160" s="21"/>
      <c r="Z160" s="21"/>
      <c r="AA160" s="21"/>
      <c r="AB160" s="21"/>
      <c r="AC160" s="21"/>
      <c r="AD160" s="21"/>
      <c r="AE160" s="21"/>
      <c r="AF160" s="21"/>
      <c r="AG160" s="21"/>
      <c r="AH160" s="21"/>
      <c r="AI160" s="21"/>
      <c r="AJ160" s="21"/>
      <c r="AK160" s="21"/>
      <c r="AL160" s="21"/>
      <c r="AM160" s="21"/>
      <c r="AN160" s="21"/>
      <c r="AO160" s="21"/>
      <c r="AP160" s="21"/>
      <c r="AQ160" s="21"/>
      <c r="AR160" s="21"/>
      <c r="AS160" s="21"/>
      <c r="AT160" s="21"/>
      <c r="AU160" s="21"/>
      <c r="AV160" s="21"/>
      <c r="AW160" s="21"/>
      <c r="AX160" s="21"/>
      <c r="AY160" s="21"/>
      <c r="AZ160" s="21"/>
      <c r="BA160" s="21"/>
      <c r="BB160" s="21"/>
      <c r="BC160" s="21"/>
      <c r="BD160" s="21"/>
      <c r="BE160" s="21"/>
      <c r="BF160" s="21"/>
      <c r="BG160" s="21"/>
      <c r="BH160" s="21"/>
      <c r="BI160" s="21"/>
      <c r="BJ160" s="21"/>
      <c r="BK160" s="21"/>
      <c r="BL160" s="21"/>
    </row>
    <row r="161" spans="12:64" x14ac:dyDescent="0.35"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  <c r="Y161" s="21"/>
      <c r="Z161" s="21"/>
      <c r="AA161" s="21"/>
      <c r="AB161" s="21"/>
      <c r="AC161" s="21"/>
      <c r="AD161" s="21"/>
      <c r="AE161" s="21"/>
      <c r="AF161" s="21"/>
      <c r="AG161" s="21"/>
      <c r="AH161" s="21"/>
      <c r="AI161" s="21"/>
      <c r="AJ161" s="21"/>
      <c r="AK161" s="21"/>
      <c r="AL161" s="21"/>
      <c r="AM161" s="21"/>
      <c r="AN161" s="21"/>
      <c r="AO161" s="21"/>
      <c r="AP161" s="21"/>
      <c r="AQ161" s="21"/>
      <c r="AR161" s="21"/>
      <c r="AS161" s="21"/>
      <c r="AT161" s="21"/>
      <c r="AU161" s="21"/>
      <c r="AV161" s="21"/>
      <c r="AW161" s="21"/>
      <c r="AX161" s="21"/>
      <c r="AY161" s="21"/>
      <c r="AZ161" s="21"/>
      <c r="BA161" s="21"/>
      <c r="BB161" s="21"/>
      <c r="BC161" s="21"/>
      <c r="BD161" s="21"/>
      <c r="BE161" s="21"/>
      <c r="BF161" s="21"/>
      <c r="BG161" s="21"/>
      <c r="BH161" s="21"/>
      <c r="BI161" s="21"/>
      <c r="BJ161" s="21"/>
      <c r="BK161" s="21"/>
      <c r="BL161" s="21"/>
    </row>
    <row r="162" spans="12:64" x14ac:dyDescent="0.35"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/>
      <c r="Z162" s="21"/>
      <c r="AA162" s="21"/>
      <c r="AB162" s="21"/>
      <c r="AC162" s="21"/>
      <c r="AD162" s="21"/>
      <c r="AE162" s="21"/>
      <c r="AF162" s="21"/>
      <c r="AG162" s="21"/>
      <c r="AH162" s="21"/>
      <c r="AI162" s="21"/>
      <c r="AJ162" s="21"/>
      <c r="AK162" s="21"/>
      <c r="AL162" s="21"/>
      <c r="AM162" s="21"/>
      <c r="AN162" s="21"/>
      <c r="AO162" s="21"/>
      <c r="AP162" s="21"/>
      <c r="AQ162" s="21"/>
      <c r="AR162" s="21"/>
      <c r="AS162" s="21"/>
      <c r="AT162" s="21"/>
      <c r="AU162" s="21"/>
      <c r="AV162" s="21"/>
      <c r="AW162" s="21"/>
      <c r="AX162" s="21"/>
      <c r="AY162" s="21"/>
      <c r="AZ162" s="21"/>
      <c r="BA162" s="21"/>
      <c r="BB162" s="21"/>
      <c r="BC162" s="21"/>
      <c r="BD162" s="21"/>
      <c r="BE162" s="21"/>
      <c r="BF162" s="21"/>
      <c r="BG162" s="21"/>
      <c r="BH162" s="21"/>
      <c r="BI162" s="21"/>
      <c r="BJ162" s="21"/>
      <c r="BK162" s="21"/>
      <c r="BL162" s="21"/>
    </row>
    <row r="163" spans="12:64" x14ac:dyDescent="0.35"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  <c r="X163" s="21"/>
      <c r="Y163" s="21"/>
      <c r="Z163" s="21"/>
      <c r="AA163" s="21"/>
      <c r="AB163" s="21"/>
      <c r="AC163" s="21"/>
      <c r="AD163" s="21"/>
      <c r="AE163" s="21"/>
      <c r="AF163" s="21"/>
      <c r="AG163" s="21"/>
      <c r="AH163" s="21"/>
      <c r="AI163" s="21"/>
      <c r="AJ163" s="21"/>
      <c r="AK163" s="21"/>
      <c r="AL163" s="21"/>
      <c r="AM163" s="21"/>
      <c r="AN163" s="21"/>
      <c r="AO163" s="21"/>
      <c r="AP163" s="21"/>
      <c r="AQ163" s="21"/>
      <c r="AR163" s="21"/>
      <c r="AS163" s="21"/>
      <c r="AT163" s="21"/>
      <c r="AU163" s="21"/>
      <c r="AV163" s="21"/>
      <c r="AW163" s="21"/>
      <c r="AX163" s="21"/>
      <c r="AY163" s="21"/>
      <c r="AZ163" s="21"/>
      <c r="BA163" s="21"/>
      <c r="BB163" s="21"/>
      <c r="BC163" s="21"/>
      <c r="BD163" s="21"/>
      <c r="BE163" s="21"/>
      <c r="BF163" s="21"/>
      <c r="BG163" s="21"/>
      <c r="BH163" s="21"/>
      <c r="BI163" s="21"/>
      <c r="BJ163" s="21"/>
      <c r="BK163" s="21"/>
      <c r="BL163" s="21"/>
    </row>
    <row r="164" spans="12:64" x14ac:dyDescent="0.35"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  <c r="Y164" s="21"/>
      <c r="Z164" s="21"/>
      <c r="AA164" s="21"/>
      <c r="AB164" s="21"/>
      <c r="AC164" s="21"/>
      <c r="AD164" s="21"/>
      <c r="AE164" s="21"/>
      <c r="AF164" s="21"/>
      <c r="AG164" s="21"/>
      <c r="AH164" s="21"/>
      <c r="AI164" s="21"/>
      <c r="AJ164" s="21"/>
      <c r="AK164" s="21"/>
      <c r="AL164" s="21"/>
      <c r="AM164" s="21"/>
      <c r="AN164" s="21"/>
      <c r="AO164" s="21"/>
      <c r="AP164" s="21"/>
      <c r="AQ164" s="21"/>
      <c r="AR164" s="21"/>
      <c r="AS164" s="21"/>
      <c r="AT164" s="21"/>
      <c r="AU164" s="21"/>
      <c r="AV164" s="21"/>
      <c r="AW164" s="21"/>
      <c r="AX164" s="21"/>
      <c r="AY164" s="21"/>
      <c r="AZ164" s="21"/>
      <c r="BA164" s="21"/>
      <c r="BB164" s="21"/>
      <c r="BC164" s="21"/>
      <c r="BD164" s="21"/>
      <c r="BE164" s="21"/>
      <c r="BF164" s="21"/>
      <c r="BG164" s="21"/>
      <c r="BH164" s="21"/>
      <c r="BI164" s="21"/>
      <c r="BJ164" s="21"/>
      <c r="BK164" s="21"/>
      <c r="BL164" s="21"/>
    </row>
    <row r="165" spans="12:64" x14ac:dyDescent="0.35">
      <c r="L165" s="21"/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W165" s="21"/>
      <c r="X165" s="21"/>
      <c r="Y165" s="21"/>
      <c r="Z165" s="21"/>
      <c r="AA165" s="21"/>
      <c r="AB165" s="21"/>
      <c r="AC165" s="21"/>
      <c r="AD165" s="21"/>
      <c r="AE165" s="21"/>
      <c r="AF165" s="21"/>
      <c r="AG165" s="21"/>
      <c r="AH165" s="21"/>
      <c r="AI165" s="21"/>
      <c r="AJ165" s="21"/>
      <c r="AK165" s="21"/>
      <c r="AL165" s="21"/>
      <c r="AM165" s="21"/>
      <c r="AN165" s="21"/>
      <c r="AO165" s="21"/>
      <c r="AP165" s="21"/>
      <c r="AQ165" s="21"/>
      <c r="AR165" s="21"/>
      <c r="AS165" s="21"/>
      <c r="AT165" s="21"/>
      <c r="AU165" s="21"/>
      <c r="AV165" s="21"/>
      <c r="AW165" s="21"/>
      <c r="AX165" s="21"/>
      <c r="AY165" s="21"/>
      <c r="AZ165" s="21"/>
      <c r="BA165" s="21"/>
      <c r="BB165" s="21"/>
      <c r="BC165" s="21"/>
      <c r="BD165" s="21"/>
      <c r="BE165" s="21"/>
      <c r="BF165" s="21"/>
      <c r="BG165" s="21"/>
      <c r="BH165" s="21"/>
      <c r="BI165" s="21"/>
      <c r="BJ165" s="21"/>
      <c r="BK165" s="21"/>
      <c r="BL165" s="21"/>
    </row>
    <row r="166" spans="12:64" x14ac:dyDescent="0.35">
      <c r="L166" s="21"/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W166" s="21"/>
      <c r="X166" s="21"/>
      <c r="Y166" s="21"/>
      <c r="Z166" s="21"/>
      <c r="AA166" s="21"/>
      <c r="AB166" s="21"/>
      <c r="AC166" s="21"/>
      <c r="AD166" s="21"/>
      <c r="AE166" s="21"/>
      <c r="AF166" s="21"/>
      <c r="AG166" s="21"/>
      <c r="AH166" s="21"/>
      <c r="AI166" s="21"/>
      <c r="AJ166" s="21"/>
      <c r="AK166" s="21"/>
      <c r="AL166" s="21"/>
      <c r="AM166" s="21"/>
      <c r="AN166" s="21"/>
      <c r="AO166" s="21"/>
      <c r="AP166" s="21"/>
      <c r="AQ166" s="21"/>
      <c r="AR166" s="21"/>
      <c r="AS166" s="21"/>
      <c r="AT166" s="21"/>
      <c r="AU166" s="21"/>
      <c r="AV166" s="21"/>
      <c r="AW166" s="21"/>
      <c r="AX166" s="21"/>
      <c r="AY166" s="21"/>
      <c r="AZ166" s="21"/>
      <c r="BA166" s="21"/>
      <c r="BB166" s="21"/>
      <c r="BC166" s="21"/>
      <c r="BD166" s="21"/>
      <c r="BE166" s="21"/>
      <c r="BF166" s="21"/>
      <c r="BG166" s="21"/>
      <c r="BH166" s="21"/>
      <c r="BI166" s="21"/>
      <c r="BJ166" s="21"/>
      <c r="BK166" s="21"/>
      <c r="BL166" s="21"/>
    </row>
    <row r="167" spans="12:64" x14ac:dyDescent="0.35">
      <c r="L167" s="21"/>
      <c r="M167" s="21"/>
      <c r="N167" s="21"/>
      <c r="O167" s="21"/>
      <c r="P167" s="21"/>
      <c r="Q167" s="21"/>
      <c r="R167" s="21"/>
      <c r="S167" s="21"/>
      <c r="T167" s="21"/>
      <c r="U167" s="21"/>
      <c r="V167" s="21"/>
      <c r="W167" s="21"/>
      <c r="X167" s="21"/>
      <c r="Y167" s="21"/>
      <c r="Z167" s="21"/>
      <c r="AA167" s="21"/>
      <c r="AB167" s="21"/>
      <c r="AC167" s="21"/>
      <c r="AD167" s="21"/>
      <c r="AE167" s="21"/>
      <c r="AF167" s="21"/>
      <c r="AG167" s="21"/>
      <c r="AH167" s="21"/>
      <c r="AI167" s="21"/>
      <c r="AJ167" s="21"/>
      <c r="AK167" s="21"/>
      <c r="AL167" s="21"/>
      <c r="AM167" s="21"/>
      <c r="AN167" s="21"/>
      <c r="AO167" s="21"/>
      <c r="AP167" s="21"/>
      <c r="AQ167" s="21"/>
      <c r="AR167" s="21"/>
      <c r="AS167" s="21"/>
      <c r="AT167" s="21"/>
      <c r="AU167" s="21"/>
      <c r="AV167" s="21"/>
      <c r="AW167" s="21"/>
      <c r="AX167" s="21"/>
      <c r="AY167" s="21"/>
      <c r="AZ167" s="21"/>
      <c r="BA167" s="21"/>
      <c r="BB167" s="21"/>
      <c r="BC167" s="21"/>
      <c r="BD167" s="21"/>
      <c r="BE167" s="21"/>
      <c r="BF167" s="21"/>
      <c r="BG167" s="21"/>
      <c r="BH167" s="21"/>
      <c r="BI167" s="21"/>
      <c r="BJ167" s="21"/>
      <c r="BK167" s="21"/>
      <c r="BL167" s="21"/>
    </row>
    <row r="168" spans="12:64" x14ac:dyDescent="0.35"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/>
      <c r="Z168" s="21"/>
      <c r="AA168" s="21"/>
      <c r="AB168" s="21"/>
      <c r="AC168" s="21"/>
      <c r="AD168" s="21"/>
      <c r="AE168" s="21"/>
      <c r="AF168" s="21"/>
      <c r="AG168" s="21"/>
      <c r="AH168" s="21"/>
      <c r="AI168" s="21"/>
      <c r="AJ168" s="21"/>
      <c r="AK168" s="21"/>
      <c r="AL168" s="21"/>
      <c r="AM168" s="21"/>
      <c r="AN168" s="21"/>
      <c r="AO168" s="21"/>
      <c r="AP168" s="21"/>
      <c r="AQ168" s="21"/>
      <c r="AR168" s="21"/>
      <c r="AS168" s="21"/>
      <c r="AT168" s="21"/>
      <c r="AU168" s="21"/>
      <c r="AV168" s="21"/>
      <c r="AW168" s="21"/>
      <c r="AX168" s="21"/>
      <c r="AY168" s="21"/>
      <c r="AZ168" s="21"/>
      <c r="BA168" s="21"/>
      <c r="BB168" s="21"/>
      <c r="BC168" s="21"/>
      <c r="BD168" s="21"/>
      <c r="BE168" s="21"/>
      <c r="BF168" s="21"/>
      <c r="BG168" s="21"/>
      <c r="BH168" s="21"/>
      <c r="BI168" s="21"/>
      <c r="BJ168" s="21"/>
      <c r="BK168" s="21"/>
      <c r="BL168" s="21"/>
    </row>
    <row r="169" spans="12:64" x14ac:dyDescent="0.35">
      <c r="L169" s="21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W169" s="21"/>
      <c r="X169" s="21"/>
      <c r="Y169" s="21"/>
      <c r="Z169" s="21"/>
      <c r="AA169" s="21"/>
      <c r="AB169" s="21"/>
      <c r="AC169" s="21"/>
      <c r="AD169" s="21"/>
      <c r="AE169" s="21"/>
      <c r="AF169" s="21"/>
      <c r="AG169" s="21"/>
      <c r="AH169" s="21"/>
      <c r="AI169" s="21"/>
      <c r="AJ169" s="21"/>
      <c r="AK169" s="21"/>
      <c r="AL169" s="21"/>
      <c r="AM169" s="21"/>
      <c r="AN169" s="21"/>
      <c r="AO169" s="21"/>
      <c r="AP169" s="21"/>
      <c r="AQ169" s="21"/>
      <c r="AR169" s="21"/>
      <c r="AS169" s="21"/>
      <c r="AT169" s="21"/>
      <c r="AU169" s="21"/>
      <c r="AV169" s="21"/>
      <c r="AW169" s="21"/>
      <c r="AX169" s="21"/>
      <c r="AY169" s="21"/>
      <c r="AZ169" s="21"/>
      <c r="BA169" s="21"/>
      <c r="BB169" s="21"/>
      <c r="BC169" s="21"/>
      <c r="BD169" s="21"/>
      <c r="BE169" s="21"/>
      <c r="BF169" s="21"/>
      <c r="BG169" s="21"/>
      <c r="BH169" s="21"/>
      <c r="BI169" s="21"/>
      <c r="BJ169" s="21"/>
      <c r="BK169" s="21"/>
      <c r="BL169" s="21"/>
    </row>
    <row r="170" spans="12:64" x14ac:dyDescent="0.35">
      <c r="L170" s="21"/>
      <c r="M170" s="21"/>
      <c r="N170" s="21"/>
      <c r="O170" s="21"/>
      <c r="P170" s="21"/>
      <c r="Q170" s="21"/>
      <c r="R170" s="21"/>
      <c r="S170" s="21"/>
      <c r="T170" s="21"/>
      <c r="U170" s="21"/>
      <c r="V170" s="21"/>
      <c r="W170" s="21"/>
      <c r="X170" s="21"/>
      <c r="Y170" s="21"/>
      <c r="Z170" s="21"/>
      <c r="AA170" s="21"/>
      <c r="AB170" s="21"/>
      <c r="AC170" s="21"/>
      <c r="AD170" s="21"/>
      <c r="AE170" s="21"/>
      <c r="AF170" s="21"/>
      <c r="AG170" s="21"/>
      <c r="AH170" s="21"/>
      <c r="AI170" s="21"/>
      <c r="AJ170" s="21"/>
      <c r="AK170" s="21"/>
      <c r="AL170" s="21"/>
      <c r="AM170" s="21"/>
      <c r="AN170" s="21"/>
      <c r="AO170" s="21"/>
      <c r="AP170" s="21"/>
      <c r="AQ170" s="21"/>
      <c r="AR170" s="21"/>
      <c r="AS170" s="21"/>
      <c r="AT170" s="21"/>
      <c r="AU170" s="21"/>
      <c r="AV170" s="21"/>
      <c r="AW170" s="21"/>
      <c r="AX170" s="21"/>
      <c r="AY170" s="21"/>
      <c r="AZ170" s="21"/>
      <c r="BA170" s="21"/>
      <c r="BB170" s="21"/>
      <c r="BC170" s="21"/>
      <c r="BD170" s="21"/>
      <c r="BE170" s="21"/>
      <c r="BF170" s="21"/>
      <c r="BG170" s="21"/>
      <c r="BH170" s="21"/>
      <c r="BI170" s="21"/>
      <c r="BJ170" s="21"/>
      <c r="BK170" s="21"/>
      <c r="BL170" s="21"/>
    </row>
    <row r="171" spans="12:64" x14ac:dyDescent="0.35"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  <c r="Y171" s="21"/>
      <c r="Z171" s="21"/>
      <c r="AA171" s="21"/>
      <c r="AB171" s="21"/>
      <c r="AC171" s="21"/>
      <c r="AD171" s="21"/>
      <c r="AE171" s="21"/>
      <c r="AF171" s="21"/>
      <c r="AG171" s="21"/>
      <c r="AH171" s="21"/>
      <c r="AI171" s="21"/>
      <c r="AJ171" s="21"/>
      <c r="AK171" s="21"/>
      <c r="AL171" s="21"/>
      <c r="AM171" s="21"/>
      <c r="AN171" s="21"/>
      <c r="AO171" s="21"/>
      <c r="AP171" s="21"/>
      <c r="AQ171" s="21"/>
      <c r="AR171" s="21"/>
      <c r="AS171" s="21"/>
      <c r="AT171" s="21"/>
      <c r="AU171" s="21"/>
      <c r="AV171" s="21"/>
      <c r="AW171" s="21"/>
      <c r="AX171" s="21"/>
      <c r="AY171" s="21"/>
      <c r="AZ171" s="21"/>
      <c r="BA171" s="21"/>
      <c r="BB171" s="21"/>
      <c r="BC171" s="21"/>
      <c r="BD171" s="21"/>
      <c r="BE171" s="21"/>
      <c r="BF171" s="21"/>
      <c r="BG171" s="21"/>
      <c r="BH171" s="21"/>
      <c r="BI171" s="21"/>
      <c r="BJ171" s="21"/>
      <c r="BK171" s="21"/>
      <c r="BL171" s="21"/>
    </row>
    <row r="172" spans="12:64" x14ac:dyDescent="0.35">
      <c r="L172" s="21"/>
      <c r="M172" s="21"/>
      <c r="N172" s="21"/>
      <c r="O172" s="21"/>
      <c r="P172" s="21"/>
      <c r="Q172" s="21"/>
      <c r="R172" s="21"/>
      <c r="S172" s="21"/>
      <c r="T172" s="21"/>
      <c r="U172" s="21"/>
      <c r="V172" s="21"/>
      <c r="W172" s="21"/>
      <c r="X172" s="21"/>
      <c r="Y172" s="21"/>
      <c r="Z172" s="21"/>
      <c r="AA172" s="21"/>
      <c r="AB172" s="21"/>
      <c r="AC172" s="21"/>
      <c r="AD172" s="21"/>
      <c r="AE172" s="21"/>
      <c r="AF172" s="21"/>
      <c r="AG172" s="21"/>
      <c r="AH172" s="21"/>
      <c r="AI172" s="21"/>
      <c r="AJ172" s="21"/>
      <c r="AK172" s="21"/>
      <c r="AL172" s="21"/>
      <c r="AM172" s="21"/>
      <c r="AN172" s="21"/>
      <c r="AO172" s="21"/>
      <c r="AP172" s="21"/>
      <c r="AQ172" s="21"/>
      <c r="AR172" s="21"/>
      <c r="AS172" s="21"/>
      <c r="AT172" s="21"/>
      <c r="AU172" s="21"/>
      <c r="AV172" s="21"/>
      <c r="AW172" s="21"/>
      <c r="AX172" s="21"/>
      <c r="AY172" s="21"/>
      <c r="AZ172" s="21"/>
      <c r="BA172" s="21"/>
      <c r="BB172" s="21"/>
      <c r="BC172" s="21"/>
      <c r="BD172" s="21"/>
      <c r="BE172" s="21"/>
      <c r="BF172" s="21"/>
      <c r="BG172" s="21"/>
      <c r="BH172" s="21"/>
      <c r="BI172" s="21"/>
      <c r="BJ172" s="21"/>
      <c r="BK172" s="21"/>
      <c r="BL172" s="21"/>
    </row>
    <row r="173" spans="12:64" x14ac:dyDescent="0.35">
      <c r="L173" s="21"/>
      <c r="M173" s="21"/>
      <c r="N173" s="21"/>
      <c r="O173" s="21"/>
      <c r="P173" s="21"/>
      <c r="Q173" s="21"/>
      <c r="R173" s="21"/>
      <c r="S173" s="21"/>
      <c r="T173" s="21"/>
      <c r="U173" s="21"/>
      <c r="V173" s="21"/>
      <c r="W173" s="21"/>
      <c r="X173" s="21"/>
      <c r="Y173" s="21"/>
      <c r="Z173" s="21"/>
      <c r="AA173" s="21"/>
      <c r="AB173" s="21"/>
      <c r="AC173" s="21"/>
      <c r="AD173" s="21"/>
      <c r="AE173" s="21"/>
      <c r="AF173" s="21"/>
      <c r="AG173" s="21"/>
      <c r="AH173" s="21"/>
      <c r="AI173" s="21"/>
      <c r="AJ173" s="21"/>
      <c r="AK173" s="21"/>
      <c r="AL173" s="21"/>
      <c r="AM173" s="21"/>
      <c r="AN173" s="21"/>
      <c r="AO173" s="21"/>
      <c r="AP173" s="21"/>
      <c r="AQ173" s="21"/>
      <c r="AR173" s="21"/>
      <c r="AS173" s="21"/>
      <c r="AT173" s="21"/>
      <c r="AU173" s="21"/>
      <c r="AV173" s="21"/>
      <c r="AW173" s="21"/>
      <c r="AX173" s="21"/>
      <c r="AY173" s="21"/>
      <c r="AZ173" s="21"/>
      <c r="BA173" s="21"/>
      <c r="BB173" s="21"/>
      <c r="BC173" s="21"/>
      <c r="BD173" s="21"/>
      <c r="BE173" s="21"/>
      <c r="BF173" s="21"/>
      <c r="BG173" s="21"/>
      <c r="BH173" s="21"/>
      <c r="BI173" s="21"/>
      <c r="BJ173" s="21"/>
      <c r="BK173" s="21"/>
      <c r="BL173" s="21"/>
    </row>
    <row r="174" spans="12:64" x14ac:dyDescent="0.35">
      <c r="L174" s="21"/>
      <c r="M174" s="21"/>
      <c r="N174" s="21"/>
      <c r="O174" s="21"/>
      <c r="P174" s="21"/>
      <c r="Q174" s="21"/>
      <c r="R174" s="21"/>
      <c r="S174" s="21"/>
      <c r="T174" s="21"/>
      <c r="U174" s="21"/>
      <c r="V174" s="21"/>
      <c r="W174" s="21"/>
      <c r="X174" s="21"/>
      <c r="Y174" s="21"/>
      <c r="Z174" s="21"/>
      <c r="AA174" s="21"/>
      <c r="AB174" s="21"/>
      <c r="AC174" s="21"/>
      <c r="AD174" s="21"/>
      <c r="AE174" s="21"/>
      <c r="AF174" s="21"/>
      <c r="AG174" s="21"/>
      <c r="AH174" s="21"/>
      <c r="AI174" s="21"/>
      <c r="AJ174" s="21"/>
      <c r="AK174" s="21"/>
      <c r="AL174" s="21"/>
      <c r="AM174" s="21"/>
      <c r="AN174" s="21"/>
      <c r="AO174" s="21"/>
      <c r="AP174" s="21"/>
      <c r="AQ174" s="21"/>
      <c r="AR174" s="21"/>
      <c r="AS174" s="21"/>
      <c r="AT174" s="21"/>
      <c r="AU174" s="21"/>
      <c r="AV174" s="21"/>
      <c r="AW174" s="21"/>
      <c r="AX174" s="21"/>
      <c r="AY174" s="21"/>
      <c r="AZ174" s="21"/>
      <c r="BA174" s="21"/>
      <c r="BB174" s="21"/>
      <c r="BC174" s="21"/>
      <c r="BD174" s="21"/>
      <c r="BE174" s="21"/>
      <c r="BF174" s="21"/>
      <c r="BG174" s="21"/>
      <c r="BH174" s="21"/>
      <c r="BI174" s="21"/>
      <c r="BJ174" s="21"/>
      <c r="BK174" s="21"/>
      <c r="BL174" s="21"/>
    </row>
    <row r="175" spans="12:64" x14ac:dyDescent="0.35">
      <c r="L175" s="21"/>
      <c r="M175" s="21"/>
      <c r="N175" s="21"/>
      <c r="O175" s="21"/>
      <c r="P175" s="21"/>
      <c r="Q175" s="21"/>
      <c r="R175" s="21"/>
      <c r="S175" s="21"/>
      <c r="T175" s="21"/>
      <c r="U175" s="21"/>
      <c r="V175" s="21"/>
      <c r="W175" s="21"/>
      <c r="X175" s="21"/>
      <c r="Y175" s="21"/>
      <c r="Z175" s="21"/>
      <c r="AA175" s="21"/>
      <c r="AB175" s="21"/>
      <c r="AC175" s="21"/>
      <c r="AD175" s="21"/>
      <c r="AE175" s="21"/>
      <c r="AF175" s="21"/>
      <c r="AG175" s="21"/>
      <c r="AH175" s="21"/>
      <c r="AI175" s="21"/>
      <c r="AJ175" s="21"/>
      <c r="AK175" s="21"/>
      <c r="AL175" s="21"/>
      <c r="AM175" s="21"/>
      <c r="AN175" s="21"/>
      <c r="AO175" s="21"/>
      <c r="AP175" s="21"/>
      <c r="AQ175" s="21"/>
      <c r="AR175" s="21"/>
      <c r="AS175" s="21"/>
      <c r="AT175" s="21"/>
      <c r="AU175" s="21"/>
      <c r="AV175" s="21"/>
      <c r="AW175" s="21"/>
      <c r="AX175" s="21"/>
      <c r="AY175" s="21"/>
      <c r="AZ175" s="21"/>
      <c r="BA175" s="21"/>
      <c r="BB175" s="21"/>
      <c r="BC175" s="21"/>
      <c r="BD175" s="21"/>
      <c r="BE175" s="21"/>
      <c r="BF175" s="21"/>
      <c r="BG175" s="21"/>
      <c r="BH175" s="21"/>
      <c r="BI175" s="21"/>
      <c r="BJ175" s="21"/>
      <c r="BK175" s="21"/>
      <c r="BL175" s="21"/>
    </row>
    <row r="176" spans="12:64" x14ac:dyDescent="0.35">
      <c r="L176" s="21"/>
      <c r="M176" s="21"/>
      <c r="N176" s="21"/>
      <c r="O176" s="21"/>
      <c r="P176" s="21"/>
      <c r="Q176" s="21"/>
      <c r="R176" s="21"/>
      <c r="S176" s="21"/>
      <c r="T176" s="21"/>
      <c r="U176" s="21"/>
      <c r="V176" s="21"/>
      <c r="W176" s="21"/>
      <c r="X176" s="21"/>
      <c r="Y176" s="21"/>
      <c r="Z176" s="21"/>
      <c r="AA176" s="21"/>
      <c r="AB176" s="21"/>
      <c r="AC176" s="21"/>
      <c r="AD176" s="21"/>
      <c r="AE176" s="21"/>
      <c r="AF176" s="21"/>
      <c r="AG176" s="21"/>
      <c r="AH176" s="21"/>
      <c r="AI176" s="21"/>
      <c r="AJ176" s="21"/>
      <c r="AK176" s="21"/>
      <c r="AL176" s="21"/>
      <c r="AM176" s="21"/>
      <c r="AN176" s="21"/>
      <c r="AO176" s="21"/>
      <c r="AP176" s="21"/>
      <c r="AQ176" s="21"/>
      <c r="AR176" s="21"/>
      <c r="AS176" s="21"/>
      <c r="AT176" s="21"/>
      <c r="AU176" s="21"/>
      <c r="AV176" s="21"/>
      <c r="AW176" s="21"/>
      <c r="AX176" s="21"/>
      <c r="AY176" s="21"/>
      <c r="AZ176" s="21"/>
      <c r="BA176" s="21"/>
      <c r="BB176" s="21"/>
      <c r="BC176" s="21"/>
      <c r="BD176" s="21"/>
      <c r="BE176" s="21"/>
      <c r="BF176" s="21"/>
      <c r="BG176" s="21"/>
      <c r="BH176" s="21"/>
      <c r="BI176" s="21"/>
      <c r="BJ176" s="21"/>
      <c r="BK176" s="21"/>
      <c r="BL176" s="21"/>
    </row>
    <row r="177" spans="12:64" x14ac:dyDescent="0.35">
      <c r="L177" s="21"/>
      <c r="M177" s="21"/>
      <c r="N177" s="21"/>
      <c r="O177" s="21"/>
      <c r="P177" s="21"/>
      <c r="Q177" s="21"/>
      <c r="R177" s="21"/>
      <c r="S177" s="21"/>
      <c r="T177" s="21"/>
      <c r="U177" s="21"/>
      <c r="V177" s="21"/>
      <c r="W177" s="21"/>
      <c r="X177" s="21"/>
      <c r="Y177" s="21"/>
      <c r="Z177" s="21"/>
      <c r="AA177" s="21"/>
      <c r="AB177" s="21"/>
      <c r="AC177" s="21"/>
      <c r="AD177" s="21"/>
      <c r="AE177" s="21"/>
      <c r="AF177" s="21"/>
      <c r="AG177" s="21"/>
      <c r="AH177" s="21"/>
      <c r="AI177" s="21"/>
      <c r="AJ177" s="21"/>
      <c r="AK177" s="21"/>
      <c r="AL177" s="21"/>
      <c r="AM177" s="21"/>
      <c r="AN177" s="21"/>
      <c r="AO177" s="21"/>
      <c r="AP177" s="21"/>
      <c r="AQ177" s="21"/>
      <c r="AR177" s="21"/>
      <c r="AS177" s="21"/>
      <c r="AT177" s="21"/>
      <c r="AU177" s="21"/>
      <c r="AV177" s="21"/>
      <c r="AW177" s="21"/>
      <c r="AX177" s="21"/>
      <c r="AY177" s="21"/>
      <c r="AZ177" s="21"/>
      <c r="BA177" s="21"/>
      <c r="BB177" s="21"/>
      <c r="BC177" s="21"/>
      <c r="BD177" s="21"/>
      <c r="BE177" s="21"/>
      <c r="BF177" s="21"/>
      <c r="BG177" s="21"/>
      <c r="BH177" s="21"/>
      <c r="BI177" s="21"/>
      <c r="BJ177" s="21"/>
      <c r="BK177" s="21"/>
      <c r="BL177" s="21"/>
    </row>
    <row r="178" spans="12:64" x14ac:dyDescent="0.35">
      <c r="L178" s="21"/>
      <c r="M178" s="21"/>
      <c r="N178" s="21"/>
      <c r="O178" s="21"/>
      <c r="P178" s="21"/>
      <c r="Q178" s="21"/>
      <c r="R178" s="21"/>
      <c r="S178" s="21"/>
      <c r="T178" s="21"/>
      <c r="U178" s="21"/>
      <c r="V178" s="21"/>
      <c r="W178" s="21"/>
      <c r="X178" s="21"/>
      <c r="Y178" s="21"/>
      <c r="Z178" s="21"/>
      <c r="AA178" s="21"/>
      <c r="AB178" s="21"/>
      <c r="AC178" s="21"/>
      <c r="AD178" s="21"/>
      <c r="AE178" s="21"/>
      <c r="AF178" s="21"/>
      <c r="AG178" s="21"/>
      <c r="AH178" s="21"/>
      <c r="AI178" s="21"/>
      <c r="AJ178" s="21"/>
      <c r="AK178" s="21"/>
      <c r="AL178" s="21"/>
      <c r="AM178" s="21"/>
      <c r="AN178" s="21"/>
      <c r="AO178" s="21"/>
      <c r="AP178" s="21"/>
      <c r="AQ178" s="21"/>
      <c r="AR178" s="21"/>
      <c r="AS178" s="21"/>
      <c r="AT178" s="21"/>
      <c r="AU178" s="21"/>
      <c r="AV178" s="21"/>
      <c r="AW178" s="21"/>
      <c r="AX178" s="21"/>
      <c r="AY178" s="21"/>
      <c r="AZ178" s="21"/>
      <c r="BA178" s="21"/>
      <c r="BB178" s="21"/>
      <c r="BC178" s="21"/>
      <c r="BD178" s="21"/>
      <c r="BE178" s="21"/>
      <c r="BF178" s="21"/>
      <c r="BG178" s="21"/>
      <c r="BH178" s="21"/>
      <c r="BI178" s="21"/>
      <c r="BJ178" s="21"/>
      <c r="BK178" s="21"/>
      <c r="BL178" s="21"/>
    </row>
    <row r="179" spans="12:64" x14ac:dyDescent="0.35">
      <c r="L179" s="21"/>
      <c r="M179" s="21"/>
      <c r="N179" s="21"/>
      <c r="O179" s="21"/>
      <c r="P179" s="21"/>
      <c r="Q179" s="21"/>
      <c r="R179" s="21"/>
      <c r="S179" s="21"/>
      <c r="T179" s="21"/>
      <c r="U179" s="21"/>
      <c r="V179" s="21"/>
      <c r="W179" s="21"/>
      <c r="X179" s="21"/>
      <c r="Y179" s="21"/>
      <c r="Z179" s="21"/>
      <c r="AA179" s="21"/>
      <c r="AB179" s="21"/>
      <c r="AC179" s="21"/>
      <c r="AD179" s="21"/>
      <c r="AE179" s="21"/>
      <c r="AF179" s="21"/>
      <c r="AG179" s="21"/>
      <c r="AH179" s="21"/>
      <c r="AI179" s="21"/>
      <c r="AJ179" s="21"/>
      <c r="AK179" s="21"/>
      <c r="AL179" s="21"/>
      <c r="AM179" s="21"/>
      <c r="AN179" s="21"/>
      <c r="AO179" s="21"/>
      <c r="AP179" s="21"/>
      <c r="AQ179" s="21"/>
      <c r="AR179" s="21"/>
      <c r="AS179" s="21"/>
      <c r="AT179" s="21"/>
      <c r="AU179" s="21"/>
      <c r="AV179" s="21"/>
      <c r="AW179" s="21"/>
      <c r="AX179" s="21"/>
      <c r="AY179" s="21"/>
      <c r="AZ179" s="21"/>
      <c r="BA179" s="21"/>
      <c r="BB179" s="21"/>
      <c r="BC179" s="21"/>
      <c r="BD179" s="21"/>
      <c r="BE179" s="21"/>
      <c r="BF179" s="21"/>
      <c r="BG179" s="21"/>
      <c r="BH179" s="21"/>
      <c r="BI179" s="21"/>
      <c r="BJ179" s="21"/>
      <c r="BK179" s="21"/>
      <c r="BL179" s="21"/>
    </row>
    <row r="180" spans="12:64" x14ac:dyDescent="0.35">
      <c r="L180" s="21"/>
      <c r="M180" s="21"/>
      <c r="N180" s="21"/>
      <c r="O180" s="21"/>
      <c r="P180" s="21"/>
      <c r="Q180" s="21"/>
      <c r="R180" s="21"/>
      <c r="S180" s="21"/>
      <c r="T180" s="21"/>
      <c r="U180" s="21"/>
      <c r="V180" s="21"/>
      <c r="W180" s="21"/>
      <c r="X180" s="21"/>
      <c r="Y180" s="21"/>
      <c r="Z180" s="21"/>
      <c r="AA180" s="21"/>
      <c r="AB180" s="21"/>
      <c r="AC180" s="21"/>
      <c r="AD180" s="21"/>
      <c r="AE180" s="21"/>
      <c r="AF180" s="21"/>
      <c r="AG180" s="21"/>
      <c r="AH180" s="21"/>
      <c r="AI180" s="21"/>
      <c r="AJ180" s="21"/>
      <c r="AK180" s="21"/>
      <c r="AL180" s="21"/>
      <c r="AM180" s="21"/>
      <c r="AN180" s="21"/>
      <c r="AO180" s="21"/>
      <c r="AP180" s="21"/>
      <c r="AQ180" s="21"/>
      <c r="AR180" s="21"/>
      <c r="AS180" s="21"/>
      <c r="AT180" s="21"/>
      <c r="AU180" s="21"/>
      <c r="AV180" s="21"/>
      <c r="AW180" s="21"/>
      <c r="AX180" s="21"/>
      <c r="AY180" s="21"/>
      <c r="AZ180" s="21"/>
      <c r="BA180" s="21"/>
      <c r="BB180" s="21"/>
      <c r="BC180" s="21"/>
      <c r="BD180" s="21"/>
      <c r="BE180" s="21"/>
      <c r="BF180" s="21"/>
      <c r="BG180" s="21"/>
      <c r="BH180" s="21"/>
      <c r="BI180" s="21"/>
      <c r="BJ180" s="21"/>
      <c r="BK180" s="21"/>
      <c r="BL180" s="21"/>
    </row>
    <row r="181" spans="12:64" x14ac:dyDescent="0.35">
      <c r="L181" s="21"/>
      <c r="M181" s="21"/>
      <c r="N181" s="21"/>
      <c r="O181" s="21"/>
      <c r="P181" s="21"/>
      <c r="Q181" s="21"/>
      <c r="R181" s="21"/>
      <c r="S181" s="21"/>
      <c r="T181" s="21"/>
      <c r="U181" s="21"/>
      <c r="V181" s="21"/>
      <c r="W181" s="21"/>
      <c r="X181" s="21"/>
      <c r="Y181" s="21"/>
      <c r="Z181" s="21"/>
      <c r="AA181" s="21"/>
      <c r="AB181" s="21"/>
      <c r="AC181" s="21"/>
      <c r="AD181" s="21"/>
      <c r="AE181" s="21"/>
      <c r="AF181" s="21"/>
      <c r="AG181" s="21"/>
      <c r="AH181" s="21"/>
      <c r="AI181" s="21"/>
      <c r="AJ181" s="21"/>
      <c r="AK181" s="21"/>
      <c r="AL181" s="21"/>
      <c r="AM181" s="21"/>
      <c r="AN181" s="21"/>
      <c r="AO181" s="21"/>
      <c r="AP181" s="21"/>
      <c r="AQ181" s="21"/>
      <c r="AR181" s="21"/>
      <c r="AS181" s="21"/>
      <c r="AT181" s="21"/>
      <c r="AU181" s="21"/>
      <c r="AV181" s="21"/>
      <c r="AW181" s="21"/>
      <c r="AX181" s="21"/>
      <c r="AY181" s="21"/>
      <c r="AZ181" s="21"/>
      <c r="BA181" s="21"/>
      <c r="BB181" s="21"/>
      <c r="BC181" s="21"/>
      <c r="BD181" s="21"/>
      <c r="BE181" s="21"/>
      <c r="BF181" s="21"/>
      <c r="BG181" s="21"/>
      <c r="BH181" s="21"/>
      <c r="BI181" s="21"/>
      <c r="BJ181" s="21"/>
      <c r="BK181" s="21"/>
      <c r="BL181" s="21"/>
    </row>
    <row r="182" spans="12:64" x14ac:dyDescent="0.35">
      <c r="L182" s="21"/>
      <c r="M182" s="21"/>
      <c r="N182" s="21"/>
      <c r="O182" s="21"/>
      <c r="P182" s="21"/>
      <c r="Q182" s="21"/>
      <c r="R182" s="21"/>
      <c r="S182" s="21"/>
      <c r="T182" s="21"/>
      <c r="U182" s="21"/>
      <c r="V182" s="21"/>
      <c r="W182" s="21"/>
      <c r="X182" s="21"/>
      <c r="Y182" s="21"/>
      <c r="Z182" s="21"/>
      <c r="AA182" s="21"/>
      <c r="AB182" s="21"/>
      <c r="AC182" s="21"/>
      <c r="AD182" s="21"/>
      <c r="AE182" s="21"/>
      <c r="AF182" s="21"/>
      <c r="AG182" s="21"/>
      <c r="AH182" s="21"/>
      <c r="AI182" s="21"/>
      <c r="AJ182" s="21"/>
      <c r="AK182" s="21"/>
      <c r="AL182" s="21"/>
      <c r="AM182" s="21"/>
      <c r="AN182" s="21"/>
      <c r="AO182" s="21"/>
      <c r="AP182" s="21"/>
      <c r="AQ182" s="21"/>
      <c r="AR182" s="21"/>
      <c r="AS182" s="21"/>
      <c r="AT182" s="21"/>
      <c r="AU182" s="21"/>
      <c r="AV182" s="21"/>
      <c r="AW182" s="21"/>
      <c r="AX182" s="21"/>
      <c r="AY182" s="21"/>
      <c r="AZ182" s="21"/>
      <c r="BA182" s="21"/>
      <c r="BB182" s="21"/>
      <c r="BC182" s="21"/>
      <c r="BD182" s="21"/>
      <c r="BE182" s="21"/>
      <c r="BF182" s="21"/>
      <c r="BG182" s="21"/>
      <c r="BH182" s="21"/>
      <c r="BI182" s="21"/>
      <c r="BJ182" s="21"/>
      <c r="BK182" s="21"/>
      <c r="BL182" s="21"/>
    </row>
    <row r="183" spans="12:64" x14ac:dyDescent="0.35">
      <c r="L183" s="21"/>
      <c r="M183" s="21"/>
      <c r="N183" s="21"/>
      <c r="O183" s="21"/>
      <c r="P183" s="21"/>
      <c r="Q183" s="21"/>
      <c r="R183" s="21"/>
      <c r="S183" s="21"/>
      <c r="T183" s="21"/>
      <c r="U183" s="21"/>
      <c r="V183" s="21"/>
      <c r="W183" s="21"/>
      <c r="X183" s="21"/>
      <c r="Y183" s="21"/>
      <c r="Z183" s="21"/>
      <c r="AA183" s="21"/>
      <c r="AB183" s="21"/>
      <c r="AC183" s="21"/>
      <c r="AD183" s="21"/>
      <c r="AE183" s="21"/>
      <c r="AF183" s="21"/>
      <c r="AG183" s="21"/>
      <c r="AH183" s="21"/>
      <c r="AI183" s="21"/>
      <c r="AJ183" s="21"/>
      <c r="AK183" s="21"/>
      <c r="AL183" s="21"/>
      <c r="AM183" s="21"/>
      <c r="AN183" s="21"/>
      <c r="AO183" s="21"/>
      <c r="AP183" s="21"/>
      <c r="AQ183" s="21"/>
      <c r="AR183" s="21"/>
      <c r="AS183" s="21"/>
      <c r="AT183" s="21"/>
      <c r="AU183" s="21"/>
      <c r="AV183" s="21"/>
      <c r="AW183" s="21"/>
      <c r="AX183" s="21"/>
      <c r="AY183" s="21"/>
      <c r="AZ183" s="21"/>
      <c r="BA183" s="21"/>
      <c r="BB183" s="21"/>
      <c r="BC183" s="21"/>
      <c r="BD183" s="21"/>
      <c r="BE183" s="21"/>
      <c r="BF183" s="21"/>
      <c r="BG183" s="21"/>
      <c r="BH183" s="21"/>
      <c r="BI183" s="21"/>
      <c r="BJ183" s="21"/>
      <c r="BK183" s="21"/>
      <c r="BL183" s="21"/>
    </row>
    <row r="184" spans="12:64" x14ac:dyDescent="0.35">
      <c r="L184" s="21"/>
      <c r="M184" s="21"/>
      <c r="N184" s="21"/>
      <c r="O184" s="21"/>
      <c r="P184" s="21"/>
      <c r="Q184" s="21"/>
      <c r="R184" s="21"/>
      <c r="S184" s="21"/>
      <c r="T184" s="21"/>
      <c r="U184" s="21"/>
      <c r="V184" s="21"/>
      <c r="W184" s="21"/>
      <c r="X184" s="21"/>
      <c r="Y184" s="21"/>
      <c r="Z184" s="21"/>
      <c r="AA184" s="21"/>
      <c r="AB184" s="21"/>
      <c r="AC184" s="21"/>
      <c r="AD184" s="21"/>
      <c r="AE184" s="21"/>
      <c r="AF184" s="21"/>
      <c r="AG184" s="21"/>
      <c r="AH184" s="21"/>
      <c r="AI184" s="21"/>
      <c r="AJ184" s="21"/>
      <c r="AK184" s="21"/>
      <c r="AL184" s="21"/>
      <c r="AM184" s="21"/>
      <c r="AN184" s="21"/>
      <c r="AO184" s="21"/>
      <c r="AP184" s="21"/>
      <c r="AQ184" s="21"/>
      <c r="AR184" s="21"/>
      <c r="AS184" s="21"/>
      <c r="AT184" s="21"/>
      <c r="AU184" s="21"/>
      <c r="AV184" s="21"/>
      <c r="AW184" s="21"/>
      <c r="AX184" s="21"/>
      <c r="AY184" s="21"/>
      <c r="AZ184" s="21"/>
      <c r="BA184" s="21"/>
      <c r="BB184" s="21"/>
      <c r="BC184" s="21"/>
      <c r="BD184" s="21"/>
      <c r="BE184" s="21"/>
      <c r="BF184" s="21"/>
      <c r="BG184" s="21"/>
      <c r="BH184" s="21"/>
      <c r="BI184" s="21"/>
      <c r="BJ184" s="21"/>
      <c r="BK184" s="21"/>
      <c r="BL184" s="21"/>
    </row>
    <row r="185" spans="12:64" x14ac:dyDescent="0.35">
      <c r="L185" s="21"/>
      <c r="M185" s="21"/>
      <c r="N185" s="21"/>
      <c r="O185" s="21"/>
      <c r="P185" s="21"/>
      <c r="Q185" s="21"/>
      <c r="R185" s="21"/>
      <c r="S185" s="21"/>
      <c r="T185" s="21"/>
      <c r="U185" s="21"/>
      <c r="V185" s="21"/>
      <c r="W185" s="21"/>
      <c r="X185" s="21"/>
      <c r="Y185" s="21"/>
      <c r="Z185" s="21"/>
      <c r="AA185" s="21"/>
      <c r="AB185" s="21"/>
      <c r="AC185" s="21"/>
      <c r="AD185" s="21"/>
      <c r="AE185" s="21"/>
      <c r="AF185" s="21"/>
      <c r="AG185" s="21"/>
      <c r="AH185" s="21"/>
      <c r="AI185" s="21"/>
      <c r="AJ185" s="21"/>
      <c r="AK185" s="21"/>
      <c r="AL185" s="21"/>
      <c r="AM185" s="21"/>
      <c r="AN185" s="21"/>
      <c r="AO185" s="21"/>
      <c r="AP185" s="21"/>
      <c r="AQ185" s="21"/>
      <c r="AR185" s="21"/>
      <c r="AS185" s="21"/>
      <c r="AT185" s="21"/>
      <c r="AU185" s="21"/>
      <c r="AV185" s="21"/>
      <c r="AW185" s="21"/>
      <c r="AX185" s="21"/>
      <c r="AY185" s="21"/>
      <c r="AZ185" s="21"/>
      <c r="BA185" s="21"/>
      <c r="BB185" s="21"/>
      <c r="BC185" s="21"/>
      <c r="BD185" s="21"/>
      <c r="BE185" s="21"/>
      <c r="BF185" s="21"/>
      <c r="BG185" s="21"/>
      <c r="BH185" s="21"/>
      <c r="BI185" s="21"/>
      <c r="BJ185" s="21"/>
      <c r="BK185" s="21"/>
      <c r="BL185" s="21"/>
    </row>
    <row r="186" spans="12:64" x14ac:dyDescent="0.35">
      <c r="L186" s="21"/>
      <c r="M186" s="21"/>
      <c r="N186" s="21"/>
      <c r="O186" s="21"/>
      <c r="P186" s="21"/>
      <c r="Q186" s="21"/>
      <c r="R186" s="21"/>
      <c r="S186" s="21"/>
      <c r="T186" s="21"/>
      <c r="U186" s="21"/>
      <c r="V186" s="21"/>
      <c r="W186" s="21"/>
      <c r="X186" s="21"/>
      <c r="Y186" s="21"/>
      <c r="Z186" s="21"/>
      <c r="AA186" s="21"/>
      <c r="AB186" s="21"/>
      <c r="AC186" s="21"/>
      <c r="AD186" s="21"/>
      <c r="AE186" s="21"/>
      <c r="AF186" s="21"/>
      <c r="AG186" s="21"/>
      <c r="AH186" s="21"/>
      <c r="AI186" s="21"/>
      <c r="AJ186" s="21"/>
      <c r="AK186" s="21"/>
      <c r="AL186" s="21"/>
      <c r="AM186" s="21"/>
      <c r="AN186" s="21"/>
      <c r="AO186" s="21"/>
      <c r="AP186" s="21"/>
      <c r="AQ186" s="21"/>
      <c r="AR186" s="21"/>
      <c r="AS186" s="21"/>
      <c r="AT186" s="21"/>
      <c r="AU186" s="21"/>
      <c r="AV186" s="21"/>
      <c r="AW186" s="21"/>
      <c r="AX186" s="21"/>
      <c r="AY186" s="21"/>
      <c r="AZ186" s="21"/>
      <c r="BA186" s="21"/>
      <c r="BB186" s="21"/>
      <c r="BC186" s="21"/>
      <c r="BD186" s="21"/>
      <c r="BE186" s="21"/>
      <c r="BF186" s="21"/>
      <c r="BG186" s="21"/>
      <c r="BH186" s="21"/>
      <c r="BI186" s="21"/>
      <c r="BJ186" s="21"/>
      <c r="BK186" s="21"/>
      <c r="BL186" s="21"/>
    </row>
    <row r="187" spans="12:64" x14ac:dyDescent="0.35">
      <c r="L187" s="21"/>
      <c r="M187" s="21"/>
      <c r="N187" s="21"/>
      <c r="O187" s="21"/>
      <c r="P187" s="21"/>
      <c r="Q187" s="21"/>
      <c r="R187" s="21"/>
      <c r="S187" s="21"/>
      <c r="T187" s="21"/>
      <c r="U187" s="21"/>
      <c r="V187" s="21"/>
      <c r="W187" s="21"/>
      <c r="X187" s="21"/>
      <c r="Y187" s="21"/>
      <c r="Z187" s="21"/>
      <c r="AA187" s="21"/>
      <c r="AB187" s="21"/>
      <c r="AC187" s="21"/>
      <c r="AD187" s="21"/>
      <c r="AE187" s="21"/>
      <c r="AF187" s="21"/>
      <c r="AG187" s="21"/>
      <c r="AH187" s="21"/>
      <c r="AI187" s="21"/>
      <c r="AJ187" s="21"/>
      <c r="AK187" s="21"/>
      <c r="AL187" s="21"/>
      <c r="AM187" s="21"/>
      <c r="AN187" s="21"/>
      <c r="AO187" s="21"/>
      <c r="AP187" s="21"/>
      <c r="AQ187" s="21"/>
      <c r="AR187" s="21"/>
      <c r="AS187" s="21"/>
      <c r="AT187" s="21"/>
      <c r="AU187" s="21"/>
      <c r="AV187" s="21"/>
      <c r="AW187" s="21"/>
      <c r="AX187" s="21"/>
      <c r="AY187" s="21"/>
      <c r="AZ187" s="21"/>
      <c r="BA187" s="21"/>
      <c r="BB187" s="21"/>
      <c r="BC187" s="21"/>
      <c r="BD187" s="21"/>
      <c r="BE187" s="21"/>
      <c r="BF187" s="21"/>
      <c r="BG187" s="21"/>
      <c r="BH187" s="21"/>
      <c r="BI187" s="21"/>
      <c r="BJ187" s="21"/>
      <c r="BK187" s="21"/>
      <c r="BL187" s="21"/>
    </row>
    <row r="188" spans="12:64" x14ac:dyDescent="0.35">
      <c r="L188" s="21"/>
      <c r="M188" s="21"/>
      <c r="N188" s="21"/>
      <c r="O188" s="21"/>
      <c r="P188" s="21"/>
      <c r="Q188" s="21"/>
      <c r="R188" s="21"/>
      <c r="S188" s="21"/>
      <c r="T188" s="21"/>
      <c r="U188" s="21"/>
      <c r="V188" s="21"/>
      <c r="W188" s="21"/>
      <c r="X188" s="21"/>
      <c r="Y188" s="21"/>
      <c r="Z188" s="21"/>
      <c r="AA188" s="21"/>
      <c r="AB188" s="21"/>
      <c r="AC188" s="21"/>
      <c r="AD188" s="21"/>
      <c r="AE188" s="21"/>
      <c r="AF188" s="21"/>
      <c r="AG188" s="21"/>
      <c r="AH188" s="21"/>
      <c r="AI188" s="21"/>
      <c r="AJ188" s="21"/>
      <c r="AK188" s="21"/>
      <c r="AL188" s="21"/>
      <c r="AM188" s="21"/>
      <c r="AN188" s="21"/>
      <c r="AO188" s="21"/>
      <c r="AP188" s="21"/>
      <c r="AQ188" s="21"/>
      <c r="AR188" s="21"/>
      <c r="AS188" s="21"/>
      <c r="AT188" s="21"/>
      <c r="AU188" s="21"/>
      <c r="AV188" s="21"/>
      <c r="AW188" s="21"/>
      <c r="AX188" s="21"/>
      <c r="AY188" s="21"/>
      <c r="AZ188" s="21"/>
      <c r="BA188" s="21"/>
      <c r="BB188" s="21"/>
      <c r="BC188" s="21"/>
      <c r="BD188" s="21"/>
      <c r="BE188" s="21"/>
      <c r="BF188" s="21"/>
      <c r="BG188" s="21"/>
      <c r="BH188" s="21"/>
      <c r="BI188" s="21"/>
      <c r="BJ188" s="21"/>
      <c r="BK188" s="21"/>
      <c r="BL188" s="21"/>
    </row>
    <row r="189" spans="12:64" x14ac:dyDescent="0.35">
      <c r="L189" s="21"/>
      <c r="M189" s="21"/>
      <c r="N189" s="21"/>
      <c r="O189" s="21"/>
      <c r="P189" s="21"/>
      <c r="Q189" s="21"/>
      <c r="R189" s="21"/>
      <c r="S189" s="21"/>
      <c r="T189" s="21"/>
      <c r="U189" s="21"/>
      <c r="V189" s="21"/>
      <c r="W189" s="21"/>
      <c r="X189" s="21"/>
      <c r="Y189" s="21"/>
      <c r="Z189" s="21"/>
      <c r="AA189" s="21"/>
      <c r="AB189" s="21"/>
      <c r="AC189" s="21"/>
      <c r="AD189" s="21"/>
      <c r="AE189" s="21"/>
      <c r="AF189" s="21"/>
      <c r="AG189" s="21"/>
      <c r="AH189" s="21"/>
      <c r="AI189" s="21"/>
      <c r="AJ189" s="21"/>
      <c r="AK189" s="21"/>
      <c r="AL189" s="21"/>
      <c r="AM189" s="21"/>
      <c r="AN189" s="21"/>
      <c r="AO189" s="21"/>
      <c r="AP189" s="21"/>
      <c r="AQ189" s="21"/>
      <c r="AR189" s="21"/>
      <c r="AS189" s="21"/>
      <c r="AT189" s="21"/>
      <c r="AU189" s="21"/>
      <c r="AV189" s="21"/>
      <c r="AW189" s="21"/>
      <c r="AX189" s="21"/>
      <c r="AY189" s="21"/>
      <c r="AZ189" s="21"/>
      <c r="BA189" s="21"/>
      <c r="BB189" s="21"/>
      <c r="BC189" s="21"/>
      <c r="BD189" s="21"/>
      <c r="BE189" s="21"/>
      <c r="BF189" s="21"/>
      <c r="BG189" s="21"/>
      <c r="BH189" s="21"/>
      <c r="BI189" s="21"/>
      <c r="BJ189" s="21"/>
      <c r="BK189" s="21"/>
      <c r="BL189" s="21"/>
    </row>
    <row r="190" spans="12:64" x14ac:dyDescent="0.35">
      <c r="L190" s="21"/>
      <c r="M190" s="21"/>
      <c r="N190" s="21"/>
      <c r="O190" s="21"/>
      <c r="P190" s="21"/>
      <c r="Q190" s="21"/>
      <c r="R190" s="21"/>
      <c r="S190" s="21"/>
      <c r="T190" s="21"/>
      <c r="U190" s="21"/>
      <c r="V190" s="21"/>
      <c r="W190" s="21"/>
      <c r="X190" s="21"/>
      <c r="Y190" s="21"/>
      <c r="Z190" s="21"/>
      <c r="AA190" s="21"/>
      <c r="AB190" s="21"/>
      <c r="AC190" s="21"/>
      <c r="AD190" s="21"/>
      <c r="AE190" s="21"/>
      <c r="AF190" s="21"/>
      <c r="AG190" s="21"/>
      <c r="AH190" s="21"/>
      <c r="AI190" s="21"/>
      <c r="AJ190" s="21"/>
      <c r="AK190" s="21"/>
      <c r="AL190" s="21"/>
      <c r="AM190" s="21"/>
      <c r="AN190" s="21"/>
      <c r="AO190" s="21"/>
      <c r="AP190" s="21"/>
      <c r="AQ190" s="21"/>
      <c r="AR190" s="21"/>
      <c r="AS190" s="21"/>
      <c r="AT190" s="21"/>
      <c r="AU190" s="21"/>
      <c r="AV190" s="21"/>
      <c r="AW190" s="21"/>
      <c r="AX190" s="21"/>
      <c r="AY190" s="21"/>
      <c r="AZ190" s="21"/>
      <c r="BA190" s="21"/>
      <c r="BB190" s="21"/>
      <c r="BC190" s="21"/>
      <c r="BD190" s="21"/>
      <c r="BE190" s="21"/>
      <c r="BF190" s="21"/>
      <c r="BG190" s="21"/>
      <c r="BH190" s="21"/>
      <c r="BI190" s="21"/>
      <c r="BJ190" s="21"/>
      <c r="BK190" s="21"/>
      <c r="BL190" s="21"/>
    </row>
    <row r="192" spans="12:64" x14ac:dyDescent="0.35">
      <c r="L192" s="21"/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AK32"/>
  <sheetViews>
    <sheetView zoomScale="70" zoomScaleNormal="70" workbookViewId="0"/>
  </sheetViews>
  <sheetFormatPr baseColWidth="10" defaultColWidth="9.08984375" defaultRowHeight="14.5" x14ac:dyDescent="0.35"/>
  <sheetData>
    <row r="2" spans="1:37" x14ac:dyDescent="0.35">
      <c r="A2" s="1" t="s">
        <v>97</v>
      </c>
    </row>
    <row r="3" spans="1:37" x14ac:dyDescent="0.35">
      <c r="D3" s="2">
        <v>1990</v>
      </c>
      <c r="E3" s="2">
        <v>1991</v>
      </c>
      <c r="F3" s="2">
        <v>1992</v>
      </c>
      <c r="G3" s="2">
        <v>1993</v>
      </c>
      <c r="H3" s="2">
        <v>1994</v>
      </c>
      <c r="I3" s="2">
        <v>1995</v>
      </c>
      <c r="J3" s="2">
        <v>1996</v>
      </c>
      <c r="K3" s="2">
        <v>1997</v>
      </c>
      <c r="L3" s="2">
        <v>1998</v>
      </c>
      <c r="M3" s="2">
        <v>1999</v>
      </c>
      <c r="N3" s="2">
        <v>2000</v>
      </c>
      <c r="O3" s="2">
        <v>2001</v>
      </c>
      <c r="P3" s="2">
        <v>2002</v>
      </c>
      <c r="Q3" s="2">
        <v>2003</v>
      </c>
      <c r="R3" s="2">
        <v>2004</v>
      </c>
      <c r="S3" s="2">
        <v>2005</v>
      </c>
      <c r="T3" s="2">
        <v>2006</v>
      </c>
      <c r="U3" s="2">
        <v>2007</v>
      </c>
      <c r="V3" s="2">
        <v>2008</v>
      </c>
      <c r="W3" s="2">
        <v>2009</v>
      </c>
      <c r="X3" s="2">
        <v>2010</v>
      </c>
      <c r="Y3" s="2">
        <v>2011</v>
      </c>
      <c r="Z3" s="2">
        <v>2012</v>
      </c>
      <c r="AA3" s="2">
        <v>2013</v>
      </c>
      <c r="AB3" s="2">
        <v>2014</v>
      </c>
      <c r="AC3" s="2">
        <v>2015</v>
      </c>
      <c r="AD3" s="2">
        <v>2016</v>
      </c>
      <c r="AE3" s="2">
        <v>2017</v>
      </c>
      <c r="AF3" s="2">
        <v>2018</v>
      </c>
      <c r="AG3" s="2">
        <v>2019</v>
      </c>
      <c r="AH3" s="2">
        <v>2020</v>
      </c>
      <c r="AI3" s="2">
        <v>2021</v>
      </c>
      <c r="AJ3" s="2">
        <v>2022</v>
      </c>
      <c r="AK3" s="2">
        <v>2023</v>
      </c>
    </row>
    <row r="4" spans="1:37" x14ac:dyDescent="0.35">
      <c r="A4" t="s">
        <v>64</v>
      </c>
      <c r="D4" s="3">
        <f>'NOx-CEIP 2022'!B34</f>
        <v>40.855226700000003</v>
      </c>
      <c r="E4" s="3">
        <f>'NOx-CEIP 2022'!C34</f>
        <v>46.514750960000001</v>
      </c>
      <c r="F4" s="3">
        <f>'NOx-CEIP 2022'!D34</f>
        <v>46.633306079999997</v>
      </c>
      <c r="G4" s="3">
        <f>'NOx-CEIP 2022'!E34</f>
        <v>44.456340920000002</v>
      </c>
      <c r="H4" s="3">
        <f>'NOx-CEIP 2022'!F34</f>
        <v>40.960079950000001</v>
      </c>
      <c r="I4" s="3">
        <f>'NOx-CEIP 2022'!G34</f>
        <v>34.973317000000002</v>
      </c>
      <c r="J4" s="3">
        <f>'NOx-CEIP 2022'!H34</f>
        <v>35.096040070000001</v>
      </c>
      <c r="K4" s="3">
        <f>'NOx-CEIP 2022'!I34</f>
        <v>35.275467980000002</v>
      </c>
      <c r="L4" s="3">
        <f>'NOx-CEIP 2022'!J34</f>
        <v>34.582720070000001</v>
      </c>
      <c r="M4" s="3">
        <f>'NOx-CEIP 2022'!K34</f>
        <v>37.239402210000002</v>
      </c>
      <c r="N4" s="3">
        <f>'NOx-CEIP 2022'!L34</f>
        <v>41.346981769999999</v>
      </c>
      <c r="O4" s="3">
        <f>'NOx-CEIP 2022'!M34</f>
        <v>43.282028230000002</v>
      </c>
      <c r="P4" s="3">
        <f>'NOx-CEIP 2022'!N34</f>
        <v>43.61099746</v>
      </c>
      <c r="Q4" s="3">
        <f>'NOx-CEIP 2022'!O34</f>
        <v>46.075975880000001</v>
      </c>
      <c r="R4" s="3">
        <f>'NOx-CEIP 2022'!P34</f>
        <v>54.755796170000004</v>
      </c>
      <c r="S4" s="3">
        <f>'NOx-CEIP 2022'!Q34</f>
        <v>56.680043570000002</v>
      </c>
      <c r="T4" s="3">
        <f>'NOx-CEIP 2022'!R34</f>
        <v>51.331120140000003</v>
      </c>
      <c r="U4" s="3">
        <f>'NOx-CEIP 2022'!S34</f>
        <v>46.459296049999999</v>
      </c>
      <c r="V4" s="3">
        <f>'NOx-CEIP 2022'!T34</f>
        <v>43.204036979999998</v>
      </c>
      <c r="W4" s="3">
        <f>'NOx-CEIP 2022'!U34</f>
        <v>38.517866390000002</v>
      </c>
      <c r="X4" s="3">
        <f>'NOx-CEIP 2022'!V34</f>
        <v>39.382756950000001</v>
      </c>
      <c r="Y4" s="3">
        <f>'NOx-CEIP 2022'!W34</f>
        <v>40.092421860000002</v>
      </c>
      <c r="Z4" s="3">
        <f>'NOx-CEIP 2022'!X34</f>
        <v>37.457210140000001</v>
      </c>
      <c r="AA4" s="3">
        <f>'NOx-CEIP 2022'!Y34</f>
        <v>34.103038189999999</v>
      </c>
      <c r="AB4" s="3">
        <f>'NOx-CEIP 2022'!Z34</f>
        <v>31.967673609999999</v>
      </c>
      <c r="AC4" s="3">
        <f>'NOx-CEIP 2022'!AA34</f>
        <v>28.470850070000001</v>
      </c>
      <c r="AD4" s="3">
        <f>'NOx-CEIP 2022'!AB34</f>
        <v>25.766910299999999</v>
      </c>
      <c r="AE4" s="3">
        <f>'NOx-CEIP 2022'!AC34</f>
        <v>22.897804059999999</v>
      </c>
      <c r="AF4" s="3">
        <f>'NOx-CEIP 2022'!AD34</f>
        <v>21.040490800000001</v>
      </c>
      <c r="AG4" s="3">
        <f>'NOx-CEIP 2022'!AE34</f>
        <v>19.847128300000001</v>
      </c>
      <c r="AH4" s="3">
        <f>'NOx-CEIP 2022'!AF34</f>
        <v>16.066633769999999</v>
      </c>
      <c r="AI4" s="3">
        <f>'NOx-CEIP 2022'!AG34</f>
        <v>0</v>
      </c>
      <c r="AJ4" s="3">
        <f>'NOx-CEIP 2022'!AH34</f>
        <v>0</v>
      </c>
      <c r="AK4" s="3">
        <f>'NOx-CEIP 2022'!AI34</f>
        <v>0</v>
      </c>
    </row>
    <row r="5" spans="1:37" x14ac:dyDescent="0.35">
      <c r="A5" t="s">
        <v>63</v>
      </c>
      <c r="D5" s="3">
        <f>'NH3-CEIP 2022'!B34</f>
        <v>5.5117488569999997</v>
      </c>
      <c r="E5" s="3">
        <f>'NH3-CEIP 2022'!C34</f>
        <v>5.695457083</v>
      </c>
      <c r="F5" s="3">
        <f>'NH3-CEIP 2022'!D34</f>
        <v>5.646276684</v>
      </c>
      <c r="G5" s="3">
        <f>'NH3-CEIP 2022'!E34</f>
        <v>5.7690102899999998</v>
      </c>
      <c r="H5" s="3">
        <f>'NH3-CEIP 2022'!F34</f>
        <v>5.8191146399999996</v>
      </c>
      <c r="I5" s="3">
        <f>'NH3-CEIP 2022'!G34</f>
        <v>6.0146026189999997</v>
      </c>
      <c r="J5" s="3">
        <f>'NH3-CEIP 2022'!H34</f>
        <v>6.136018827</v>
      </c>
      <c r="K5" s="3">
        <f>'NH3-CEIP 2022'!I34</f>
        <v>6.1518284110000003</v>
      </c>
      <c r="L5" s="3">
        <f>'NH3-CEIP 2022'!J34</f>
        <v>6.2020293100000004</v>
      </c>
      <c r="M5" s="3">
        <f>'NH3-CEIP 2022'!K34</f>
        <v>6.3706092549999997</v>
      </c>
      <c r="N5" s="3">
        <f>'NH3-CEIP 2022'!L34</f>
        <v>6.3301953729999996</v>
      </c>
      <c r="O5" s="3">
        <f>'NH3-CEIP 2022'!M34</f>
        <v>6.2201523080000003</v>
      </c>
      <c r="P5" s="3">
        <f>'NH3-CEIP 2022'!N34</f>
        <v>6.0065609499999999</v>
      </c>
      <c r="Q5" s="3">
        <f>'NH3-CEIP 2022'!O34</f>
        <v>5.8293029189999999</v>
      </c>
      <c r="R5" s="3">
        <f>'NH3-CEIP 2022'!P34</f>
        <v>5.8789462720000003</v>
      </c>
      <c r="S5" s="3">
        <f>'NH3-CEIP 2022'!Q34</f>
        <v>5.8250584249999999</v>
      </c>
      <c r="T5" s="3">
        <f>'NH3-CEIP 2022'!R34</f>
        <v>5.7035632319999996</v>
      </c>
      <c r="U5" s="3">
        <f>'NH3-CEIP 2022'!S34</f>
        <v>5.8289731959999997</v>
      </c>
      <c r="V5" s="3">
        <f>'NH3-CEIP 2022'!T34</f>
        <v>5.8979457560000004</v>
      </c>
      <c r="W5" s="3">
        <f>'NH3-CEIP 2022'!U34</f>
        <v>5.8202195879999996</v>
      </c>
      <c r="X5" s="3">
        <f>'NH3-CEIP 2022'!V34</f>
        <v>5.9106382350000004</v>
      </c>
      <c r="Y5" s="3">
        <f>'NH3-CEIP 2022'!W34</f>
        <v>5.8830902170000003</v>
      </c>
      <c r="Z5" s="3">
        <f>'NH3-CEIP 2022'!X34</f>
        <v>5.6705022610000002</v>
      </c>
      <c r="AA5" s="3">
        <f>'NH3-CEIP 2022'!Y34</f>
        <v>5.6710663160000001</v>
      </c>
      <c r="AB5" s="3">
        <f>'NH3-CEIP 2022'!Z34</f>
        <v>5.8392826170000003</v>
      </c>
      <c r="AC5" s="3">
        <f>'NH3-CEIP 2022'!AA34</f>
        <v>5.8605109879999997</v>
      </c>
      <c r="AD5" s="3">
        <f>'NH3-CEIP 2022'!AB34</f>
        <v>5.9264561110000002</v>
      </c>
      <c r="AE5" s="3">
        <f>'NH3-CEIP 2022'!AC34</f>
        <v>6.1383251149999998</v>
      </c>
      <c r="AF5" s="3">
        <f>'NH3-CEIP 2022'!AD34</f>
        <v>6.1982493200000004</v>
      </c>
      <c r="AG5" s="3">
        <f>'NH3-CEIP 2022'!AE34</f>
        <v>6.1276522760000001</v>
      </c>
      <c r="AH5" s="3">
        <f>'NH3-CEIP 2022'!AF34</f>
        <v>6.1482213330000004</v>
      </c>
      <c r="AI5" s="3">
        <f>'NH3-CEIP 2022'!AG34</f>
        <v>0</v>
      </c>
      <c r="AJ5" s="3">
        <f>'NH3-CEIP 2022'!AH34</f>
        <v>0</v>
      </c>
      <c r="AK5" s="3">
        <f>'NH3-CEIP 2022'!AI34</f>
        <v>0</v>
      </c>
    </row>
    <row r="7" spans="1:37" x14ac:dyDescent="0.35">
      <c r="A7" t="s">
        <v>65</v>
      </c>
      <c r="D7">
        <f t="shared" ref="D7:AE7" si="0">D4*14/46</f>
        <v>12.434199430434784</v>
      </c>
      <c r="E7">
        <f t="shared" si="0"/>
        <v>14.156663335652173</v>
      </c>
      <c r="F7">
        <f t="shared" si="0"/>
        <v>14.192745328695651</v>
      </c>
      <c r="G7">
        <f t="shared" si="0"/>
        <v>13.530190714782609</v>
      </c>
      <c r="H7">
        <f t="shared" si="0"/>
        <v>12.466111289130435</v>
      </c>
      <c r="I7">
        <f t="shared" si="0"/>
        <v>10.644053</v>
      </c>
      <c r="J7">
        <f t="shared" si="0"/>
        <v>10.681403499565217</v>
      </c>
      <c r="K7">
        <f t="shared" si="0"/>
        <v>10.736011993913044</v>
      </c>
      <c r="L7">
        <f t="shared" si="0"/>
        <v>10.525175673478261</v>
      </c>
      <c r="M7">
        <f t="shared" si="0"/>
        <v>11.333731107391305</v>
      </c>
      <c r="N7">
        <f t="shared" si="0"/>
        <v>12.583864016956522</v>
      </c>
      <c r="O7">
        <f t="shared" si="0"/>
        <v>13.172791200434784</v>
      </c>
      <c r="P7">
        <f t="shared" si="0"/>
        <v>13.272912270434782</v>
      </c>
      <c r="Q7">
        <f t="shared" si="0"/>
        <v>14.023123093913044</v>
      </c>
      <c r="R7">
        <f t="shared" si="0"/>
        <v>16.664807530000001</v>
      </c>
      <c r="S7">
        <f t="shared" si="0"/>
        <v>17.25044804304348</v>
      </c>
      <c r="T7">
        <f t="shared" si="0"/>
        <v>15.622514825217392</v>
      </c>
      <c r="U7">
        <f t="shared" si="0"/>
        <v>14.139785754347827</v>
      </c>
      <c r="V7">
        <f t="shared" si="0"/>
        <v>13.149054733043476</v>
      </c>
      <c r="W7">
        <f t="shared" si="0"/>
        <v>11.722828901304348</v>
      </c>
      <c r="X7">
        <f t="shared" si="0"/>
        <v>11.986056463043479</v>
      </c>
      <c r="Y7">
        <f t="shared" si="0"/>
        <v>12.202041435652175</v>
      </c>
      <c r="Z7">
        <f t="shared" si="0"/>
        <v>11.400020477391303</v>
      </c>
      <c r="AA7">
        <f t="shared" si="0"/>
        <v>10.379185536086956</v>
      </c>
      <c r="AB7">
        <f t="shared" si="0"/>
        <v>9.7292919682608687</v>
      </c>
      <c r="AC7">
        <f t="shared" si="0"/>
        <v>8.6650413256521741</v>
      </c>
      <c r="AD7">
        <f t="shared" si="0"/>
        <v>7.842103134782608</v>
      </c>
      <c r="AE7">
        <f t="shared" si="0"/>
        <v>6.9688968878260864</v>
      </c>
      <c r="AF7">
        <f t="shared" ref="AF7:AG7" si="1">AF4*14/46</f>
        <v>6.4036276347826098</v>
      </c>
      <c r="AG7">
        <f t="shared" si="1"/>
        <v>6.0404303521739129</v>
      </c>
      <c r="AH7">
        <f t="shared" ref="AH7:AK7" si="2">AH4*14/46</f>
        <v>4.8898450604347827</v>
      </c>
      <c r="AI7">
        <f t="shared" si="2"/>
        <v>0</v>
      </c>
      <c r="AJ7">
        <f t="shared" si="2"/>
        <v>0</v>
      </c>
      <c r="AK7">
        <f t="shared" si="2"/>
        <v>0</v>
      </c>
    </row>
    <row r="8" spans="1:37" x14ac:dyDescent="0.35">
      <c r="A8" t="s">
        <v>66</v>
      </c>
      <c r="D8">
        <f t="shared" ref="D8:H8" si="3">D5*14/17</f>
        <v>4.5390872939999998</v>
      </c>
      <c r="E8">
        <f t="shared" si="3"/>
        <v>4.6903764212941175</v>
      </c>
      <c r="F8">
        <f t="shared" si="3"/>
        <v>4.6498749162352944</v>
      </c>
      <c r="G8">
        <f t="shared" si="3"/>
        <v>4.7509496505882352</v>
      </c>
      <c r="H8">
        <f t="shared" si="3"/>
        <v>4.7922120564705875</v>
      </c>
      <c r="I8">
        <f>I5*14/17</f>
        <v>4.9532021568235294</v>
      </c>
      <c r="J8">
        <f t="shared" ref="J8:AE8" si="4">J5*14/17</f>
        <v>5.0531919751764702</v>
      </c>
      <c r="K8">
        <f t="shared" si="4"/>
        <v>5.066211632588236</v>
      </c>
      <c r="L8">
        <f t="shared" si="4"/>
        <v>5.1075535494117652</v>
      </c>
      <c r="M8">
        <f t="shared" si="4"/>
        <v>5.2463840923529412</v>
      </c>
      <c r="N8">
        <f t="shared" si="4"/>
        <v>5.2131020718823526</v>
      </c>
      <c r="O8">
        <f t="shared" si="4"/>
        <v>5.1224783712941173</v>
      </c>
      <c r="P8">
        <f t="shared" si="4"/>
        <v>4.946579605882353</v>
      </c>
      <c r="Q8">
        <f t="shared" si="4"/>
        <v>4.8006024038823529</v>
      </c>
      <c r="R8">
        <f t="shared" si="4"/>
        <v>4.8414851651764712</v>
      </c>
      <c r="S8">
        <f t="shared" si="4"/>
        <v>4.7971069382352942</v>
      </c>
      <c r="T8">
        <f t="shared" si="4"/>
        <v>4.697052073411764</v>
      </c>
      <c r="U8">
        <f t="shared" si="4"/>
        <v>4.8003308672941172</v>
      </c>
      <c r="V8">
        <f t="shared" si="4"/>
        <v>4.8571317990588243</v>
      </c>
      <c r="W8">
        <f t="shared" si="4"/>
        <v>4.793122013647058</v>
      </c>
      <c r="X8">
        <f t="shared" si="4"/>
        <v>4.8675844288235295</v>
      </c>
      <c r="Y8">
        <f t="shared" si="4"/>
        <v>4.844897825764706</v>
      </c>
      <c r="Z8">
        <f t="shared" si="4"/>
        <v>4.6698253914117647</v>
      </c>
      <c r="AA8">
        <f t="shared" si="4"/>
        <v>4.6702899072941175</v>
      </c>
      <c r="AB8">
        <f t="shared" si="4"/>
        <v>4.8088209787058824</v>
      </c>
      <c r="AC8">
        <f t="shared" si="4"/>
        <v>4.826303166588235</v>
      </c>
      <c r="AD8">
        <f t="shared" si="4"/>
        <v>4.8806109149411769</v>
      </c>
      <c r="AE8">
        <f t="shared" si="4"/>
        <v>5.0550912711764706</v>
      </c>
      <c r="AF8">
        <f t="shared" ref="AF8:AG8" si="5">AF5*14/17</f>
        <v>5.1044406164705887</v>
      </c>
      <c r="AG8">
        <f t="shared" si="5"/>
        <v>5.0463018743529418</v>
      </c>
      <c r="AH8">
        <f t="shared" ref="AH8:AK8" si="6">AH5*14/17</f>
        <v>5.0632410977647062</v>
      </c>
      <c r="AI8">
        <f t="shared" si="6"/>
        <v>0</v>
      </c>
      <c r="AJ8">
        <f t="shared" si="6"/>
        <v>0</v>
      </c>
      <c r="AK8">
        <f t="shared" si="6"/>
        <v>0</v>
      </c>
    </row>
    <row r="9" spans="1:37" x14ac:dyDescent="0.35">
      <c r="A9" t="s">
        <v>67</v>
      </c>
      <c r="D9">
        <f t="shared" ref="D9:H9" si="7">D7+D8</f>
        <v>16.973286724434786</v>
      </c>
      <c r="E9">
        <f t="shared" si="7"/>
        <v>18.847039756946291</v>
      </c>
      <c r="F9">
        <f t="shared" si="7"/>
        <v>18.842620244930945</v>
      </c>
      <c r="G9">
        <f t="shared" si="7"/>
        <v>18.281140365370845</v>
      </c>
      <c r="H9">
        <f t="shared" si="7"/>
        <v>17.258323345601021</v>
      </c>
      <c r="I9">
        <f>I7+I8</f>
        <v>15.597255156823529</v>
      </c>
      <c r="J9">
        <f t="shared" ref="J9:AD9" si="8">J7+J8</f>
        <v>15.734595474741688</v>
      </c>
      <c r="K9">
        <f t="shared" si="8"/>
        <v>15.802223626501281</v>
      </c>
      <c r="L9">
        <f t="shared" si="8"/>
        <v>15.632729222890026</v>
      </c>
      <c r="M9">
        <f t="shared" si="8"/>
        <v>16.580115199744245</v>
      </c>
      <c r="N9">
        <f t="shared" si="8"/>
        <v>17.796966088838875</v>
      </c>
      <c r="O9">
        <f t="shared" si="8"/>
        <v>18.295269571728902</v>
      </c>
      <c r="P9">
        <f t="shared" si="8"/>
        <v>18.219491876317136</v>
      </c>
      <c r="Q9">
        <f t="shared" si="8"/>
        <v>18.823725497795397</v>
      </c>
      <c r="R9">
        <f t="shared" si="8"/>
        <v>21.506292695176473</v>
      </c>
      <c r="S9">
        <f t="shared" si="8"/>
        <v>22.047554981278775</v>
      </c>
      <c r="T9">
        <f t="shared" si="8"/>
        <v>20.319566898629155</v>
      </c>
      <c r="U9">
        <f t="shared" si="8"/>
        <v>18.940116621641945</v>
      </c>
      <c r="V9">
        <f t="shared" si="8"/>
        <v>18.006186532102301</v>
      </c>
      <c r="W9">
        <f t="shared" si="8"/>
        <v>16.515950914951407</v>
      </c>
      <c r="X9">
        <f t="shared" si="8"/>
        <v>16.853640891867009</v>
      </c>
      <c r="Y9">
        <f t="shared" si="8"/>
        <v>17.046939261416881</v>
      </c>
      <c r="Z9">
        <f t="shared" si="8"/>
        <v>16.069845868803068</v>
      </c>
      <c r="AA9">
        <f t="shared" si="8"/>
        <v>15.049475443381073</v>
      </c>
      <c r="AB9">
        <f t="shared" si="8"/>
        <v>14.538112946966752</v>
      </c>
      <c r="AC9">
        <f t="shared" si="8"/>
        <v>13.491344492240408</v>
      </c>
      <c r="AD9">
        <f t="shared" si="8"/>
        <v>12.722714049723784</v>
      </c>
      <c r="AE9">
        <f>AE7+AE8</f>
        <v>12.023988159002556</v>
      </c>
      <c r="AF9">
        <f>AF7+AF8</f>
        <v>11.508068251253199</v>
      </c>
      <c r="AG9">
        <f>AG7+AG8</f>
        <v>11.086732226526856</v>
      </c>
      <c r="AH9">
        <f t="shared" ref="AH9:AK9" si="9">AH7+AH8</f>
        <v>9.9530861581994898</v>
      </c>
      <c r="AI9">
        <f t="shared" si="9"/>
        <v>0</v>
      </c>
      <c r="AJ9">
        <f t="shared" si="9"/>
        <v>0</v>
      </c>
      <c r="AK9">
        <f t="shared" si="9"/>
        <v>0</v>
      </c>
    </row>
    <row r="28" spans="1:37" x14ac:dyDescent="0.35">
      <c r="A28" t="s">
        <v>98</v>
      </c>
    </row>
    <row r="29" spans="1:37" x14ac:dyDescent="0.35">
      <c r="D29" s="9">
        <v>1990</v>
      </c>
      <c r="E29" s="9">
        <v>1991</v>
      </c>
      <c r="F29" s="9">
        <v>1992</v>
      </c>
      <c r="G29" s="9">
        <v>1993</v>
      </c>
      <c r="H29" s="9">
        <v>1994</v>
      </c>
      <c r="I29" s="2">
        <v>1995</v>
      </c>
      <c r="J29" s="2">
        <v>1996</v>
      </c>
      <c r="K29" s="2">
        <v>1997</v>
      </c>
      <c r="L29" s="2">
        <v>1998</v>
      </c>
      <c r="M29" s="2">
        <v>1999</v>
      </c>
      <c r="N29" s="2">
        <v>2000</v>
      </c>
      <c r="O29" s="2">
        <v>2001</v>
      </c>
      <c r="P29" s="2">
        <v>2002</v>
      </c>
      <c r="Q29" s="2">
        <v>2003</v>
      </c>
      <c r="R29" s="2">
        <v>2004</v>
      </c>
      <c r="S29" s="2">
        <v>2005</v>
      </c>
      <c r="T29" s="2">
        <v>2006</v>
      </c>
      <c r="U29" s="2">
        <v>2007</v>
      </c>
      <c r="V29" s="2">
        <v>2008</v>
      </c>
      <c r="W29" s="2">
        <v>2009</v>
      </c>
      <c r="X29" s="2">
        <v>2010</v>
      </c>
      <c r="Y29" s="2">
        <v>2011</v>
      </c>
      <c r="Z29" s="2">
        <v>2012</v>
      </c>
      <c r="AA29" s="2">
        <v>2013</v>
      </c>
      <c r="AB29" s="2">
        <v>2014</v>
      </c>
      <c r="AC29" s="2">
        <v>2015</v>
      </c>
      <c r="AD29" s="2">
        <v>2016</v>
      </c>
      <c r="AE29" s="2">
        <v>2017</v>
      </c>
      <c r="AF29" s="2">
        <v>2018</v>
      </c>
      <c r="AG29" s="2">
        <v>2019</v>
      </c>
      <c r="AH29" s="2">
        <v>2020</v>
      </c>
      <c r="AI29" s="2">
        <v>2021</v>
      </c>
      <c r="AJ29" s="2">
        <v>2022</v>
      </c>
      <c r="AK29" s="2">
        <v>2023</v>
      </c>
    </row>
    <row r="30" spans="1:37" x14ac:dyDescent="0.35">
      <c r="A30" t="s">
        <v>68</v>
      </c>
      <c r="D30">
        <f t="shared" ref="D30:AK30" si="10">100*D4/AVERAGE($K4:$Q4)</f>
        <v>101.62501518370257</v>
      </c>
      <c r="E30">
        <f t="shared" si="10"/>
        <v>115.70275468759408</v>
      </c>
      <c r="F30">
        <f t="shared" si="10"/>
        <v>115.99765369668719</v>
      </c>
      <c r="G30">
        <f t="shared" si="10"/>
        <v>110.58257867914017</v>
      </c>
      <c r="H30">
        <f t="shared" si="10"/>
        <v>101.88583158307186</v>
      </c>
      <c r="I30">
        <f t="shared" si="10"/>
        <v>86.994104750603256</v>
      </c>
      <c r="J30">
        <f t="shared" si="10"/>
        <v>87.299371294434252</v>
      </c>
      <c r="K30">
        <f t="shared" si="10"/>
        <v>87.745687850502463</v>
      </c>
      <c r="L30">
        <f t="shared" si="10"/>
        <v>86.022517461822957</v>
      </c>
      <c r="M30">
        <f t="shared" si="10"/>
        <v>92.630860741821735</v>
      </c>
      <c r="N30">
        <f t="shared" si="10"/>
        <v>102.84822749928648</v>
      </c>
      <c r="O30">
        <f t="shared" si="10"/>
        <v>107.66154373230276</v>
      </c>
      <c r="P30">
        <f t="shared" si="10"/>
        <v>108.47983567911309</v>
      </c>
      <c r="Q30">
        <f t="shared" si="10"/>
        <v>114.61132703515052</v>
      </c>
      <c r="R30">
        <f t="shared" si="10"/>
        <v>136.20187835530902</v>
      </c>
      <c r="S30">
        <f t="shared" si="10"/>
        <v>140.98833255070821</v>
      </c>
      <c r="T30">
        <f t="shared" si="10"/>
        <v>127.68319466023085</v>
      </c>
      <c r="U30">
        <f t="shared" si="10"/>
        <v>115.56481380399201</v>
      </c>
      <c r="V30">
        <f t="shared" si="10"/>
        <v>107.46754500544105</v>
      </c>
      <c r="W30">
        <f t="shared" si="10"/>
        <v>95.810966500586744</v>
      </c>
      <c r="X30">
        <f t="shared" si="10"/>
        <v>97.9623317821369</v>
      </c>
      <c r="Y30">
        <f t="shared" si="10"/>
        <v>99.72758223059644</v>
      </c>
      <c r="Z30">
        <f t="shared" si="10"/>
        <v>93.172645379462253</v>
      </c>
      <c r="AA30">
        <f t="shared" si="10"/>
        <v>84.829336508592618</v>
      </c>
      <c r="AB30">
        <f t="shared" si="10"/>
        <v>79.517740529485238</v>
      </c>
      <c r="AC30">
        <f t="shared" si="10"/>
        <v>70.819594073055754</v>
      </c>
      <c r="AD30">
        <f t="shared" si="10"/>
        <v>64.09370016969217</v>
      </c>
      <c r="AE30">
        <f t="shared" si="10"/>
        <v>56.956964218018797</v>
      </c>
      <c r="AF30">
        <f t="shared" si="10"/>
        <v>52.337004827403256</v>
      </c>
      <c r="AG30">
        <f t="shared" si="10"/>
        <v>49.368584579176819</v>
      </c>
      <c r="AH30">
        <f t="shared" si="10"/>
        <v>39.964822929919961</v>
      </c>
      <c r="AI30">
        <f t="shared" si="10"/>
        <v>0</v>
      </c>
      <c r="AJ30">
        <f t="shared" si="10"/>
        <v>0</v>
      </c>
      <c r="AK30">
        <f t="shared" si="10"/>
        <v>0</v>
      </c>
    </row>
    <row r="31" spans="1:37" x14ac:dyDescent="0.35">
      <c r="A31" t="s">
        <v>69</v>
      </c>
      <c r="D31">
        <f t="shared" ref="D31:AK31" si="11">100*D5/AVERAGE($K5:$Q5)</f>
        <v>89.495789252611956</v>
      </c>
      <c r="E31">
        <f t="shared" si="11"/>
        <v>92.478710482266095</v>
      </c>
      <c r="F31">
        <f t="shared" si="11"/>
        <v>91.680154753683951</v>
      </c>
      <c r="G31">
        <f t="shared" si="11"/>
        <v>93.673014229282003</v>
      </c>
      <c r="H31">
        <f t="shared" si="11"/>
        <v>94.486572405566491</v>
      </c>
      <c r="I31">
        <f t="shared" si="11"/>
        <v>97.66076473978066</v>
      </c>
      <c r="J31">
        <f t="shared" si="11"/>
        <v>99.632233260016122</v>
      </c>
      <c r="K31">
        <f t="shared" si="11"/>
        <v>99.8889378440863</v>
      </c>
      <c r="L31">
        <f t="shared" si="11"/>
        <v>100.70406371316319</v>
      </c>
      <c r="M31">
        <f t="shared" si="11"/>
        <v>103.44134286382258</v>
      </c>
      <c r="N31">
        <f t="shared" si="11"/>
        <v>102.78513149422099</v>
      </c>
      <c r="O31">
        <f t="shared" si="11"/>
        <v>100.99833183961704</v>
      </c>
      <c r="P31">
        <f t="shared" si="11"/>
        <v>97.530189938073335</v>
      </c>
      <c r="Q31">
        <f t="shared" si="11"/>
        <v>94.652002307016517</v>
      </c>
      <c r="R31">
        <f t="shared" si="11"/>
        <v>95.45807514762474</v>
      </c>
      <c r="S31">
        <f t="shared" si="11"/>
        <v>94.58308328505754</v>
      </c>
      <c r="T31">
        <f t="shared" si="11"/>
        <v>92.610332263551143</v>
      </c>
      <c r="U31">
        <f t="shared" si="11"/>
        <v>94.646648503553166</v>
      </c>
      <c r="V31">
        <f t="shared" si="11"/>
        <v>95.76657501945995</v>
      </c>
      <c r="W31">
        <f t="shared" si="11"/>
        <v>94.504513751572773</v>
      </c>
      <c r="X31">
        <f t="shared" si="11"/>
        <v>95.97266630829553</v>
      </c>
      <c r="Y31">
        <f t="shared" si="11"/>
        <v>95.525361527686016</v>
      </c>
      <c r="Z31">
        <f t="shared" si="11"/>
        <v>92.073512141686408</v>
      </c>
      <c r="AA31">
        <f t="shared" si="11"/>
        <v>92.08267085858671</v>
      </c>
      <c r="AB31">
        <f t="shared" si="11"/>
        <v>94.814045421132377</v>
      </c>
      <c r="AC31">
        <f t="shared" si="11"/>
        <v>95.158736347094901</v>
      </c>
      <c r="AD31">
        <f t="shared" si="11"/>
        <v>96.229505531861037</v>
      </c>
      <c r="AE31">
        <f t="shared" si="11"/>
        <v>99.669681095568663</v>
      </c>
      <c r="AF31">
        <f t="shared" si="11"/>
        <v>100.64268697100859</v>
      </c>
      <c r="AG31">
        <f t="shared" si="11"/>
        <v>99.496383259500178</v>
      </c>
      <c r="AH31">
        <f t="shared" si="11"/>
        <v>99.830368721856473</v>
      </c>
      <c r="AI31">
        <f t="shared" si="11"/>
        <v>0</v>
      </c>
      <c r="AJ31">
        <f t="shared" si="11"/>
        <v>0</v>
      </c>
      <c r="AK31">
        <f t="shared" si="11"/>
        <v>0</v>
      </c>
    </row>
    <row r="32" spans="1:37" x14ac:dyDescent="0.35">
      <c r="A32" t="s">
        <v>57</v>
      </c>
      <c r="D32">
        <f t="shared" ref="D32:AK32" si="12">100*D9/AVERAGE($K9:$Q9)</f>
        <v>98.070570401298397</v>
      </c>
      <c r="E32">
        <f t="shared" si="12"/>
        <v>108.89699616508548</v>
      </c>
      <c r="F32">
        <f t="shared" si="12"/>
        <v>108.87146050594785</v>
      </c>
      <c r="G32">
        <f t="shared" si="12"/>
        <v>105.62726549815127</v>
      </c>
      <c r="H32">
        <f t="shared" si="12"/>
        <v>99.717493856776784</v>
      </c>
      <c r="I32">
        <f t="shared" si="12"/>
        <v>90.119947583411445</v>
      </c>
      <c r="J32">
        <f t="shared" si="12"/>
        <v>90.913491199094295</v>
      </c>
      <c r="K32">
        <f t="shared" si="12"/>
        <v>91.304242355657337</v>
      </c>
      <c r="L32">
        <f t="shared" si="12"/>
        <v>90.324914479338943</v>
      </c>
      <c r="M32">
        <f t="shared" si="12"/>
        <v>95.798850355678695</v>
      </c>
      <c r="N32">
        <f t="shared" si="12"/>
        <v>102.82973734441018</v>
      </c>
      <c r="O32">
        <f t="shared" si="12"/>
        <v>105.70890315321176</v>
      </c>
      <c r="P32">
        <f t="shared" si="12"/>
        <v>105.27106445211746</v>
      </c>
      <c r="Q32">
        <f t="shared" si="12"/>
        <v>108.76228785958561</v>
      </c>
      <c r="R32">
        <f t="shared" si="12"/>
        <v>124.26199038969385</v>
      </c>
      <c r="S32">
        <f t="shared" si="12"/>
        <v>127.38936942927297</v>
      </c>
      <c r="T32">
        <f t="shared" si="12"/>
        <v>117.40516426834014</v>
      </c>
      <c r="U32">
        <f t="shared" si="12"/>
        <v>109.43478836526828</v>
      </c>
      <c r="V32">
        <f t="shared" si="12"/>
        <v>104.0385997494103</v>
      </c>
      <c r="W32">
        <f t="shared" si="12"/>
        <v>95.428113201986108</v>
      </c>
      <c r="X32">
        <f t="shared" si="12"/>
        <v>97.379264395775735</v>
      </c>
      <c r="Y32">
        <f t="shared" si="12"/>
        <v>98.496130072245236</v>
      </c>
      <c r="Z32">
        <f t="shared" si="12"/>
        <v>92.850546638423438</v>
      </c>
      <c r="AA32">
        <f t="shared" si="12"/>
        <v>86.954911263473221</v>
      </c>
      <c r="AB32">
        <f t="shared" si="12"/>
        <v>84.000291305690467</v>
      </c>
      <c r="AC32">
        <f t="shared" si="12"/>
        <v>77.952129797565291</v>
      </c>
      <c r="AD32">
        <f t="shared" si="12"/>
        <v>73.511032021440982</v>
      </c>
      <c r="AE32">
        <f t="shared" si="12"/>
        <v>69.473838296401382</v>
      </c>
      <c r="AF32">
        <f t="shared" si="12"/>
        <v>66.492885905988629</v>
      </c>
      <c r="AG32">
        <f t="shared" si="12"/>
        <v>64.058433171737548</v>
      </c>
      <c r="AH32">
        <f t="shared" si="12"/>
        <v>57.508298341692935</v>
      </c>
      <c r="AI32">
        <f t="shared" si="12"/>
        <v>0</v>
      </c>
      <c r="AJ32">
        <f t="shared" si="12"/>
        <v>0</v>
      </c>
      <c r="AK32">
        <f t="shared" si="12"/>
        <v>0</v>
      </c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AK32"/>
  <sheetViews>
    <sheetView zoomScale="70" zoomScaleNormal="70" workbookViewId="0"/>
  </sheetViews>
  <sheetFormatPr baseColWidth="10" defaultColWidth="9.08984375" defaultRowHeight="14.5" x14ac:dyDescent="0.35"/>
  <sheetData>
    <row r="2" spans="1:37" x14ac:dyDescent="0.35">
      <c r="A2" s="1" t="s">
        <v>92</v>
      </c>
    </row>
    <row r="3" spans="1:37" x14ac:dyDescent="0.35">
      <c r="D3" s="2">
        <v>1990</v>
      </c>
      <c r="E3" s="2">
        <v>1991</v>
      </c>
      <c r="F3" s="2">
        <v>1992</v>
      </c>
      <c r="G3" s="2">
        <v>1993</v>
      </c>
      <c r="H3" s="2">
        <v>1994</v>
      </c>
      <c r="I3" s="2">
        <v>1995</v>
      </c>
      <c r="J3" s="2">
        <v>1996</v>
      </c>
      <c r="K3" s="2">
        <v>1997</v>
      </c>
      <c r="L3" s="2">
        <v>1998</v>
      </c>
      <c r="M3" s="2">
        <v>1999</v>
      </c>
      <c r="N3" s="2">
        <v>2000</v>
      </c>
      <c r="O3" s="2">
        <v>2001</v>
      </c>
      <c r="P3" s="2">
        <v>2002</v>
      </c>
      <c r="Q3" s="2">
        <v>2003</v>
      </c>
      <c r="R3" s="2">
        <v>2004</v>
      </c>
      <c r="S3" s="2">
        <v>2005</v>
      </c>
      <c r="T3" s="2">
        <v>2006</v>
      </c>
      <c r="U3" s="2">
        <v>2007</v>
      </c>
      <c r="V3" s="2">
        <v>2008</v>
      </c>
      <c r="W3" s="2">
        <v>2009</v>
      </c>
      <c r="X3" s="2">
        <v>2010</v>
      </c>
      <c r="Y3" s="2">
        <v>2011</v>
      </c>
      <c r="Z3" s="2">
        <v>2012</v>
      </c>
      <c r="AA3" s="2">
        <v>2013</v>
      </c>
      <c r="AB3" s="2">
        <v>2014</v>
      </c>
      <c r="AC3" s="2">
        <v>2015</v>
      </c>
      <c r="AD3" s="2">
        <v>2016</v>
      </c>
      <c r="AE3" s="2">
        <v>2017</v>
      </c>
      <c r="AF3" s="2">
        <v>2018</v>
      </c>
      <c r="AG3" s="2">
        <v>2019</v>
      </c>
      <c r="AH3" s="2">
        <v>2020</v>
      </c>
      <c r="AI3" s="2">
        <v>2021</v>
      </c>
      <c r="AJ3" s="2">
        <v>2022</v>
      </c>
      <c r="AK3" s="2">
        <v>2023</v>
      </c>
    </row>
    <row r="4" spans="1:37" x14ac:dyDescent="0.35">
      <c r="A4" t="s">
        <v>64</v>
      </c>
      <c r="D4" s="3">
        <f>'NOx-CEIP 2022'!B39</f>
        <v>669.35650959999998</v>
      </c>
      <c r="E4" s="3">
        <f>'NOx-CEIP 2022'!C39</f>
        <v>658.0481982</v>
      </c>
      <c r="F4" s="3">
        <f>'NOx-CEIP 2022'!D39</f>
        <v>643.76716009999996</v>
      </c>
      <c r="G4" s="3">
        <f>'NOx-CEIP 2022'!E39</f>
        <v>627.04949639999995</v>
      </c>
      <c r="H4" s="3">
        <f>'NOx-CEIP 2022'!F39</f>
        <v>585.22725219999995</v>
      </c>
      <c r="I4" s="3">
        <f>'NOx-CEIP 2022'!G39</f>
        <v>570.21356849999995</v>
      </c>
      <c r="J4" s="3">
        <f>'NOx-CEIP 2022'!H39</f>
        <v>557.88413960000003</v>
      </c>
      <c r="K4" s="3">
        <f>'NOx-CEIP 2022'!I39</f>
        <v>530.27206869999998</v>
      </c>
      <c r="L4" s="3">
        <f>'NOx-CEIP 2022'!J39</f>
        <v>510.05460649999998</v>
      </c>
      <c r="M4" s="3">
        <f>'NOx-CEIP 2022'!K39</f>
        <v>502.44616389999999</v>
      </c>
      <c r="N4" s="3">
        <f>'NOx-CEIP 2022'!L39</f>
        <v>483.54738950000001</v>
      </c>
      <c r="O4" s="3">
        <f>'NOx-CEIP 2022'!M39</f>
        <v>471.72335070000003</v>
      </c>
      <c r="P4" s="3">
        <f>'NOx-CEIP 2022'!N39</f>
        <v>455.92565689999998</v>
      </c>
      <c r="Q4" s="3">
        <f>'NOx-CEIP 2022'!O39</f>
        <v>452.57102309999999</v>
      </c>
      <c r="R4" s="3">
        <f>'NOx-CEIP 2022'!P39</f>
        <v>436.9888618</v>
      </c>
      <c r="S4" s="3">
        <f>'NOx-CEIP 2022'!Q39</f>
        <v>429.93823959999997</v>
      </c>
      <c r="T4" s="3">
        <f>'NOx-CEIP 2022'!R39</f>
        <v>424.55182880000001</v>
      </c>
      <c r="U4" s="3">
        <f>'NOx-CEIP 2022'!S39</f>
        <v>407.67379210000001</v>
      </c>
      <c r="V4" s="3">
        <f>'NOx-CEIP 2022'!T39</f>
        <v>398.49689160000003</v>
      </c>
      <c r="W4" s="3">
        <f>'NOx-CEIP 2022'!U39</f>
        <v>359.94808339999997</v>
      </c>
      <c r="X4" s="3">
        <f>'NOx-CEIP 2022'!V39</f>
        <v>354.50039340000001</v>
      </c>
      <c r="Y4" s="3">
        <f>'NOx-CEIP 2022'!W39</f>
        <v>341.4092862</v>
      </c>
      <c r="Z4" s="3">
        <f>'NOx-CEIP 2022'!X39</f>
        <v>321.60203969999998</v>
      </c>
      <c r="AA4" s="3">
        <f>'NOx-CEIP 2022'!Y39</f>
        <v>310.7837652</v>
      </c>
      <c r="AB4" s="3">
        <f>'NOx-CEIP 2022'!Z39</f>
        <v>286.48371689999999</v>
      </c>
      <c r="AC4" s="3">
        <f>'NOx-CEIP 2022'!AA39</f>
        <v>283.59298799999999</v>
      </c>
      <c r="AD4" s="3">
        <f>'NOx-CEIP 2022'!AB39</f>
        <v>267.70535380000001</v>
      </c>
      <c r="AE4" s="3">
        <f>'NOx-CEIP 2022'!AC39</f>
        <v>257.49913700000002</v>
      </c>
      <c r="AF4" s="3">
        <f>'NOx-CEIP 2022'!AD39</f>
        <v>250.1788699</v>
      </c>
      <c r="AG4" s="3">
        <f>'NOx-CEIP 2022'!AE39</f>
        <v>234.6468802</v>
      </c>
      <c r="AH4" s="3">
        <f>'NOx-CEIP 2022'!AF39</f>
        <v>210.77203460000001</v>
      </c>
      <c r="AI4" s="3">
        <f>'NOx-CEIP 2022'!AG39</f>
        <v>0</v>
      </c>
      <c r="AJ4" s="3">
        <f>'NOx-CEIP 2022'!AH39</f>
        <v>0</v>
      </c>
      <c r="AK4" s="3">
        <f>'NOx-CEIP 2022'!AI39</f>
        <v>0</v>
      </c>
    </row>
    <row r="5" spans="1:37" x14ac:dyDescent="0.35">
      <c r="A5" t="s">
        <v>63</v>
      </c>
      <c r="D5" s="3">
        <f>'NH3-CEIP 2022'!B39</f>
        <v>344.52130290000002</v>
      </c>
      <c r="E5" s="3">
        <f>'NH3-CEIP 2022'!C39</f>
        <v>358.1315204</v>
      </c>
      <c r="F5" s="3">
        <f>'NH3-CEIP 2022'!D39</f>
        <v>295.13869149999999</v>
      </c>
      <c r="G5" s="3">
        <f>'NH3-CEIP 2022'!E39</f>
        <v>293.98825340000002</v>
      </c>
      <c r="H5" s="3">
        <f>'NH3-CEIP 2022'!F39</f>
        <v>253.93482589999999</v>
      </c>
      <c r="I5" s="3">
        <f>'NH3-CEIP 2022'!G39</f>
        <v>217.69434620000001</v>
      </c>
      <c r="J5" s="3">
        <f>'NH3-CEIP 2022'!H39</f>
        <v>221.2322772</v>
      </c>
      <c r="K5" s="3">
        <f>'NH3-CEIP 2022'!I39</f>
        <v>211.6417319</v>
      </c>
      <c r="L5" s="3">
        <f>'NH3-CEIP 2022'!J39</f>
        <v>196.18609499999999</v>
      </c>
      <c r="M5" s="3">
        <f>'NH3-CEIP 2022'!K39</f>
        <v>194.63123880000001</v>
      </c>
      <c r="N5" s="3">
        <f>'NH3-CEIP 2022'!L39</f>
        <v>172.61634380000001</v>
      </c>
      <c r="O5" s="3">
        <f>'NH3-CEIP 2022'!M39</f>
        <v>166.43222410000001</v>
      </c>
      <c r="P5" s="3">
        <f>'NH3-CEIP 2022'!N39</f>
        <v>159.46890629999999</v>
      </c>
      <c r="Q5" s="3">
        <f>'NH3-CEIP 2022'!O39</f>
        <v>156.4291513</v>
      </c>
      <c r="R5" s="3">
        <f>'NH3-CEIP 2022'!P39</f>
        <v>155.54010969999999</v>
      </c>
      <c r="S5" s="3">
        <f>'NH3-CEIP 2022'!Q39</f>
        <v>152.7468231</v>
      </c>
      <c r="T5" s="3">
        <f>'NH3-CEIP 2022'!R39</f>
        <v>156.11455789999999</v>
      </c>
      <c r="U5" s="3">
        <f>'NH3-CEIP 2022'!S39</f>
        <v>152.3531409</v>
      </c>
      <c r="V5" s="3">
        <f>'NH3-CEIP 2022'!T39</f>
        <v>140.20040230000001</v>
      </c>
      <c r="W5" s="3">
        <f>'NH3-CEIP 2022'!U39</f>
        <v>136.86923770000001</v>
      </c>
      <c r="X5" s="3">
        <f>'NH3-CEIP 2022'!V39</f>
        <v>133.3689828</v>
      </c>
      <c r="Y5" s="3">
        <f>'NH3-CEIP 2022'!W39</f>
        <v>132.03936300000001</v>
      </c>
      <c r="Z5" s="3">
        <f>'NH3-CEIP 2022'!X39</f>
        <v>125.4646597</v>
      </c>
      <c r="AA5" s="3">
        <f>'NH3-CEIP 2022'!Y39</f>
        <v>122.7833206</v>
      </c>
      <c r="AB5" s="3">
        <f>'NH3-CEIP 2022'!Z39</f>
        <v>125.93065799999999</v>
      </c>
      <c r="AC5" s="3">
        <f>'NH3-CEIP 2022'!AA39</f>
        <v>128.94002570000001</v>
      </c>
      <c r="AD5" s="3">
        <f>'NH3-CEIP 2022'!AB39</f>
        <v>129.29677029999999</v>
      </c>
      <c r="AE5" s="3">
        <f>'NH3-CEIP 2022'!AC39</f>
        <v>131.773134</v>
      </c>
      <c r="AF5" s="3">
        <f>'NH3-CEIP 2022'!AD39</f>
        <v>129.7057283</v>
      </c>
      <c r="AG5" s="3">
        <f>'NH3-CEIP 2022'!AE39</f>
        <v>123.94803880000001</v>
      </c>
      <c r="AH5" s="3">
        <f>'NH3-CEIP 2022'!AF39</f>
        <v>124.3739099</v>
      </c>
      <c r="AI5" s="3">
        <f>'NH3-CEIP 2022'!AG39</f>
        <v>0</v>
      </c>
      <c r="AJ5" s="3">
        <f>'NH3-CEIP 2022'!AH39</f>
        <v>0</v>
      </c>
      <c r="AK5" s="3">
        <f>'NH3-CEIP 2022'!AI39</f>
        <v>0</v>
      </c>
    </row>
    <row r="7" spans="1:37" x14ac:dyDescent="0.35">
      <c r="A7" t="s">
        <v>65</v>
      </c>
      <c r="D7">
        <f t="shared" ref="D7:AE7" si="0">D4*14/46</f>
        <v>203.71719857391304</v>
      </c>
      <c r="E7">
        <f t="shared" si="0"/>
        <v>200.2755385826087</v>
      </c>
      <c r="F7">
        <f t="shared" si="0"/>
        <v>195.92913568260866</v>
      </c>
      <c r="G7">
        <f t="shared" si="0"/>
        <v>190.84115107826085</v>
      </c>
      <c r="H7">
        <f t="shared" si="0"/>
        <v>178.11264197391301</v>
      </c>
      <c r="I7">
        <f t="shared" si="0"/>
        <v>173.54325997826086</v>
      </c>
      <c r="J7">
        <f t="shared" si="0"/>
        <v>169.7908250956522</v>
      </c>
      <c r="K7">
        <f t="shared" si="0"/>
        <v>161.38715134347825</v>
      </c>
      <c r="L7">
        <f t="shared" si="0"/>
        <v>155.23401067391305</v>
      </c>
      <c r="M7">
        <f t="shared" si="0"/>
        <v>152.91839770869564</v>
      </c>
      <c r="N7">
        <f t="shared" si="0"/>
        <v>147.16659680434782</v>
      </c>
      <c r="O7">
        <f t="shared" si="0"/>
        <v>143.5679763</v>
      </c>
      <c r="P7">
        <f t="shared" si="0"/>
        <v>138.75998253478261</v>
      </c>
      <c r="Q7">
        <f t="shared" si="0"/>
        <v>137.73900703043478</v>
      </c>
      <c r="R7">
        <f t="shared" si="0"/>
        <v>132.99661011304349</v>
      </c>
      <c r="S7">
        <f t="shared" si="0"/>
        <v>130.85076857391303</v>
      </c>
      <c r="T7">
        <f t="shared" si="0"/>
        <v>129.21142615652175</v>
      </c>
      <c r="U7">
        <f t="shared" si="0"/>
        <v>124.07463237826087</v>
      </c>
      <c r="V7">
        <f t="shared" si="0"/>
        <v>121.28166266086959</v>
      </c>
      <c r="W7">
        <f t="shared" si="0"/>
        <v>109.5494166869565</v>
      </c>
      <c r="X7">
        <f t="shared" si="0"/>
        <v>107.89142407826087</v>
      </c>
      <c r="Y7">
        <f t="shared" si="0"/>
        <v>103.90717406086958</v>
      </c>
      <c r="Z7">
        <f t="shared" si="0"/>
        <v>97.878881647826077</v>
      </c>
      <c r="AA7">
        <f t="shared" si="0"/>
        <v>94.586363321739142</v>
      </c>
      <c r="AB7">
        <f t="shared" si="0"/>
        <v>87.190696447826085</v>
      </c>
      <c r="AC7">
        <f t="shared" si="0"/>
        <v>86.310909391304349</v>
      </c>
      <c r="AD7">
        <f t="shared" si="0"/>
        <v>81.475542460869562</v>
      </c>
      <c r="AE7">
        <f t="shared" si="0"/>
        <v>78.369302565217396</v>
      </c>
      <c r="AF7">
        <f t="shared" ref="AF7:AG7" si="1">AF4*14/46</f>
        <v>76.14139518695653</v>
      </c>
      <c r="AG7">
        <f t="shared" si="1"/>
        <v>71.414267886956523</v>
      </c>
      <c r="AH7">
        <f t="shared" ref="AH7:AK7" si="2">AH4*14/46</f>
        <v>64.148010530434789</v>
      </c>
      <c r="AI7">
        <f t="shared" si="2"/>
        <v>0</v>
      </c>
      <c r="AJ7">
        <f t="shared" si="2"/>
        <v>0</v>
      </c>
      <c r="AK7">
        <f t="shared" si="2"/>
        <v>0</v>
      </c>
    </row>
    <row r="8" spans="1:37" x14ac:dyDescent="0.35">
      <c r="A8" t="s">
        <v>66</v>
      </c>
      <c r="D8">
        <f t="shared" ref="D8:H8" si="3">D5*14/17</f>
        <v>283.72342591764709</v>
      </c>
      <c r="E8">
        <f t="shared" si="3"/>
        <v>294.93184032941173</v>
      </c>
      <c r="F8">
        <f t="shared" si="3"/>
        <v>243.05539300000001</v>
      </c>
      <c r="G8">
        <f t="shared" si="3"/>
        <v>242.10797338823534</v>
      </c>
      <c r="H8">
        <f t="shared" si="3"/>
        <v>209.12279779999997</v>
      </c>
      <c r="I8">
        <f>I5*14/17</f>
        <v>179.27769687058824</v>
      </c>
      <c r="J8">
        <f t="shared" ref="J8:AE8" si="4">J5*14/17</f>
        <v>182.19128710588234</v>
      </c>
      <c r="K8">
        <f t="shared" si="4"/>
        <v>174.29319097647058</v>
      </c>
      <c r="L8">
        <f t="shared" si="4"/>
        <v>161.56501941176469</v>
      </c>
      <c r="M8">
        <f t="shared" si="4"/>
        <v>160.28454959999999</v>
      </c>
      <c r="N8">
        <f t="shared" si="4"/>
        <v>142.15463607058823</v>
      </c>
      <c r="O8">
        <f t="shared" si="4"/>
        <v>137.06183161176472</v>
      </c>
      <c r="P8">
        <f t="shared" si="4"/>
        <v>131.32733459999997</v>
      </c>
      <c r="Q8">
        <f t="shared" si="4"/>
        <v>128.82400695294118</v>
      </c>
      <c r="R8">
        <f t="shared" si="4"/>
        <v>128.09185504705883</v>
      </c>
      <c r="S8">
        <f t="shared" si="4"/>
        <v>125.79150137647059</v>
      </c>
      <c r="T8">
        <f t="shared" si="4"/>
        <v>128.56493003529411</v>
      </c>
      <c r="U8">
        <f t="shared" si="4"/>
        <v>125.46729250588236</v>
      </c>
      <c r="V8">
        <f t="shared" si="4"/>
        <v>115.45915483529413</v>
      </c>
      <c r="W8">
        <f t="shared" si="4"/>
        <v>112.71584281176472</v>
      </c>
      <c r="X8">
        <f t="shared" si="4"/>
        <v>109.83327995294117</v>
      </c>
      <c r="Y8">
        <f t="shared" si="4"/>
        <v>108.73829894117648</v>
      </c>
      <c r="Z8">
        <f t="shared" si="4"/>
        <v>103.3238374</v>
      </c>
      <c r="AA8">
        <f t="shared" si="4"/>
        <v>101.11567578823529</v>
      </c>
      <c r="AB8">
        <f t="shared" si="4"/>
        <v>103.70760070588234</v>
      </c>
      <c r="AC8">
        <f t="shared" si="4"/>
        <v>106.18590351764706</v>
      </c>
      <c r="AD8">
        <f t="shared" si="4"/>
        <v>106.47969318823529</v>
      </c>
      <c r="AE8">
        <f t="shared" si="4"/>
        <v>108.51905152941175</v>
      </c>
      <c r="AF8">
        <f t="shared" ref="AF8:AG8" si="5">AF5*14/17</f>
        <v>106.81648212941177</v>
      </c>
      <c r="AG8">
        <f t="shared" si="5"/>
        <v>102.07485548235296</v>
      </c>
      <c r="AH8">
        <f t="shared" ref="AH8:AK8" si="6">AH5*14/17</f>
        <v>102.42557285882354</v>
      </c>
      <c r="AI8">
        <f t="shared" si="6"/>
        <v>0</v>
      </c>
      <c r="AJ8">
        <f t="shared" si="6"/>
        <v>0</v>
      </c>
      <c r="AK8">
        <f t="shared" si="6"/>
        <v>0</v>
      </c>
    </row>
    <row r="9" spans="1:37" x14ac:dyDescent="0.35">
      <c r="A9" t="s">
        <v>67</v>
      </c>
      <c r="D9">
        <f t="shared" ref="D9:H9" si="7">D7+D8</f>
        <v>487.44062449156013</v>
      </c>
      <c r="E9">
        <f t="shared" si="7"/>
        <v>495.20737891202043</v>
      </c>
      <c r="F9">
        <f t="shared" si="7"/>
        <v>438.9845286826087</v>
      </c>
      <c r="G9">
        <f t="shared" si="7"/>
        <v>432.94912446649619</v>
      </c>
      <c r="H9">
        <f t="shared" si="7"/>
        <v>387.23543977391296</v>
      </c>
      <c r="I9">
        <f>I7+I8</f>
        <v>352.82095684884911</v>
      </c>
      <c r="J9">
        <f t="shared" ref="J9:AD9" si="8">J7+J8</f>
        <v>351.98211220153451</v>
      </c>
      <c r="K9">
        <f t="shared" si="8"/>
        <v>335.68034231994886</v>
      </c>
      <c r="L9">
        <f t="shared" si="8"/>
        <v>316.79903008567771</v>
      </c>
      <c r="M9">
        <f t="shared" si="8"/>
        <v>313.20294730869563</v>
      </c>
      <c r="N9">
        <f t="shared" si="8"/>
        <v>289.32123287493607</v>
      </c>
      <c r="O9">
        <f t="shared" si="8"/>
        <v>280.62980791176471</v>
      </c>
      <c r="P9">
        <f t="shared" si="8"/>
        <v>270.08731713478255</v>
      </c>
      <c r="Q9">
        <f t="shared" si="8"/>
        <v>266.56301398337598</v>
      </c>
      <c r="R9">
        <f t="shared" si="8"/>
        <v>261.08846516010232</v>
      </c>
      <c r="S9">
        <f t="shared" si="8"/>
        <v>256.64226995038359</v>
      </c>
      <c r="T9">
        <f t="shared" si="8"/>
        <v>257.77635619181586</v>
      </c>
      <c r="U9">
        <f t="shared" si="8"/>
        <v>249.54192488414321</v>
      </c>
      <c r="V9">
        <f t="shared" si="8"/>
        <v>236.74081749616371</v>
      </c>
      <c r="W9">
        <f t="shared" si="8"/>
        <v>222.26525949872121</v>
      </c>
      <c r="X9">
        <f t="shared" si="8"/>
        <v>217.72470403120204</v>
      </c>
      <c r="Y9">
        <f t="shared" si="8"/>
        <v>212.64547300204606</v>
      </c>
      <c r="Z9">
        <f t="shared" si="8"/>
        <v>201.20271904782606</v>
      </c>
      <c r="AA9">
        <f t="shared" si="8"/>
        <v>195.70203910997444</v>
      </c>
      <c r="AB9">
        <f t="shared" si="8"/>
        <v>190.89829715370843</v>
      </c>
      <c r="AC9">
        <f t="shared" si="8"/>
        <v>192.49681290895143</v>
      </c>
      <c r="AD9">
        <f t="shared" si="8"/>
        <v>187.95523564910485</v>
      </c>
      <c r="AE9">
        <f>AE7+AE8</f>
        <v>186.88835409462916</v>
      </c>
      <c r="AF9">
        <f>AF7+AF8</f>
        <v>182.9578773163683</v>
      </c>
      <c r="AG9">
        <f>AG7+AG8</f>
        <v>173.48912336930948</v>
      </c>
      <c r="AH9">
        <f t="shared" ref="AH9:AK9" si="9">AH7+AH8</f>
        <v>166.57358338925832</v>
      </c>
      <c r="AI9">
        <f t="shared" si="9"/>
        <v>0</v>
      </c>
      <c r="AJ9">
        <f t="shared" si="9"/>
        <v>0</v>
      </c>
      <c r="AK9">
        <f t="shared" si="9"/>
        <v>0</v>
      </c>
    </row>
    <row r="28" spans="1:37" x14ac:dyDescent="0.35">
      <c r="A28" t="s">
        <v>98</v>
      </c>
    </row>
    <row r="29" spans="1:37" x14ac:dyDescent="0.35">
      <c r="D29" s="9">
        <v>1990</v>
      </c>
      <c r="E29" s="9">
        <v>1991</v>
      </c>
      <c r="F29" s="9">
        <v>1992</v>
      </c>
      <c r="G29" s="9">
        <v>1993</v>
      </c>
      <c r="H29" s="9">
        <v>1994</v>
      </c>
      <c r="I29" s="2">
        <v>1995</v>
      </c>
      <c r="J29" s="2">
        <v>1996</v>
      </c>
      <c r="K29" s="2">
        <v>1997</v>
      </c>
      <c r="L29" s="2">
        <v>1998</v>
      </c>
      <c r="M29" s="2">
        <v>1999</v>
      </c>
      <c r="N29" s="2">
        <v>2000</v>
      </c>
      <c r="O29" s="2">
        <v>2001</v>
      </c>
      <c r="P29" s="2">
        <v>2002</v>
      </c>
      <c r="Q29" s="2">
        <v>2003</v>
      </c>
      <c r="R29" s="2">
        <v>2004</v>
      </c>
      <c r="S29" s="2">
        <v>2005</v>
      </c>
      <c r="T29" s="2">
        <v>2006</v>
      </c>
      <c r="U29" s="2">
        <v>2007</v>
      </c>
      <c r="V29" s="2">
        <v>2008</v>
      </c>
      <c r="W29" s="2">
        <v>2009</v>
      </c>
      <c r="X29" s="2">
        <v>2010</v>
      </c>
      <c r="Y29" s="2">
        <v>2011</v>
      </c>
      <c r="Z29" s="2">
        <v>2012</v>
      </c>
      <c r="AA29" s="2">
        <v>2013</v>
      </c>
      <c r="AB29" s="2">
        <v>2014</v>
      </c>
      <c r="AC29" s="2">
        <v>2015</v>
      </c>
      <c r="AD29" s="2">
        <v>2016</v>
      </c>
      <c r="AE29" s="2">
        <v>2017</v>
      </c>
      <c r="AF29" s="2">
        <v>2018</v>
      </c>
      <c r="AG29" s="2">
        <v>2019</v>
      </c>
      <c r="AH29" s="2">
        <v>2020</v>
      </c>
      <c r="AI29" s="2">
        <v>2021</v>
      </c>
      <c r="AJ29" s="2">
        <v>2022</v>
      </c>
      <c r="AK29" s="2">
        <v>2023</v>
      </c>
    </row>
    <row r="30" spans="1:37" x14ac:dyDescent="0.35">
      <c r="A30" t="s">
        <v>68</v>
      </c>
      <c r="D30">
        <f t="shared" ref="D30:AK30" si="10">100*D4/AVERAGE($K4:$Q4)</f>
        <v>137.54411251733774</v>
      </c>
      <c r="E30">
        <f t="shared" si="10"/>
        <v>135.2204006638261</v>
      </c>
      <c r="F30">
        <f t="shared" si="10"/>
        <v>132.28583189050585</v>
      </c>
      <c r="G30">
        <f t="shared" si="10"/>
        <v>128.85056804530336</v>
      </c>
      <c r="H30">
        <f t="shared" si="10"/>
        <v>120.25663733801861</v>
      </c>
      <c r="I30">
        <f t="shared" si="10"/>
        <v>117.17151936199929</v>
      </c>
      <c r="J30">
        <f t="shared" si="10"/>
        <v>114.6379810583089</v>
      </c>
      <c r="K30">
        <f t="shared" si="10"/>
        <v>108.96405732374195</v>
      </c>
      <c r="L30">
        <f t="shared" si="10"/>
        <v>104.80963011526738</v>
      </c>
      <c r="M30">
        <f t="shared" si="10"/>
        <v>103.24619348613609</v>
      </c>
      <c r="N30">
        <f t="shared" si="10"/>
        <v>99.362739578939824</v>
      </c>
      <c r="O30">
        <f t="shared" si="10"/>
        <v>96.933052409559124</v>
      </c>
      <c r="P30">
        <f t="shared" si="10"/>
        <v>93.686830489882652</v>
      </c>
      <c r="Q30">
        <f t="shared" si="10"/>
        <v>92.997496596473013</v>
      </c>
      <c r="R30">
        <f t="shared" si="10"/>
        <v>89.795563820184213</v>
      </c>
      <c r="S30">
        <f t="shared" si="10"/>
        <v>88.346752074447139</v>
      </c>
      <c r="T30">
        <f t="shared" si="10"/>
        <v>87.239914264529475</v>
      </c>
      <c r="U30">
        <f t="shared" si="10"/>
        <v>83.771695840353928</v>
      </c>
      <c r="V30">
        <f t="shared" si="10"/>
        <v>81.885961382214873</v>
      </c>
      <c r="W30">
        <f t="shared" si="10"/>
        <v>73.964679469772435</v>
      </c>
      <c r="X30">
        <f t="shared" si="10"/>
        <v>72.845249576176073</v>
      </c>
      <c r="Y30">
        <f t="shared" si="10"/>
        <v>70.155196225130965</v>
      </c>
      <c r="Z30">
        <f t="shared" si="10"/>
        <v>66.085063041720673</v>
      </c>
      <c r="AA30">
        <f t="shared" si="10"/>
        <v>63.86204743833072</v>
      </c>
      <c r="AB30">
        <f t="shared" si="10"/>
        <v>58.868701546245077</v>
      </c>
      <c r="AC30">
        <f t="shared" si="10"/>
        <v>58.274694114665273</v>
      </c>
      <c r="AD30">
        <f t="shared" si="10"/>
        <v>55.009990605103553</v>
      </c>
      <c r="AE30">
        <f t="shared" si="10"/>
        <v>52.912744949340166</v>
      </c>
      <c r="AF30">
        <f t="shared" si="10"/>
        <v>51.408524661318978</v>
      </c>
      <c r="AG30">
        <f t="shared" si="10"/>
        <v>48.216901500454263</v>
      </c>
      <c r="AH30">
        <f t="shared" si="10"/>
        <v>43.310929268253439</v>
      </c>
      <c r="AI30">
        <f t="shared" si="10"/>
        <v>0</v>
      </c>
      <c r="AJ30">
        <f t="shared" si="10"/>
        <v>0</v>
      </c>
      <c r="AK30">
        <f t="shared" si="10"/>
        <v>0</v>
      </c>
    </row>
    <row r="31" spans="1:37" x14ac:dyDescent="0.35">
      <c r="A31" t="s">
        <v>69</v>
      </c>
      <c r="D31">
        <f t="shared" ref="D31:AK31" si="11">100*D5/AVERAGE($K5:$Q5)</f>
        <v>191.79562627861597</v>
      </c>
      <c r="E31">
        <f t="shared" si="11"/>
        <v>199.37245873346816</v>
      </c>
      <c r="F31">
        <f t="shared" si="11"/>
        <v>164.30423807994291</v>
      </c>
      <c r="G31">
        <f t="shared" si="11"/>
        <v>163.66378712951703</v>
      </c>
      <c r="H31">
        <f t="shared" si="11"/>
        <v>141.36597231428215</v>
      </c>
      <c r="I31">
        <f t="shared" si="11"/>
        <v>121.19083236737302</v>
      </c>
      <c r="J31">
        <f t="shared" si="11"/>
        <v>123.16040489065028</v>
      </c>
      <c r="K31">
        <f t="shared" si="11"/>
        <v>117.82133114779718</v>
      </c>
      <c r="L31">
        <f t="shared" si="11"/>
        <v>109.21715040826594</v>
      </c>
      <c r="M31">
        <f t="shared" si="11"/>
        <v>108.35155917735518</v>
      </c>
      <c r="N31">
        <f t="shared" si="11"/>
        <v>96.095827707511802</v>
      </c>
      <c r="O31">
        <f t="shared" si="11"/>
        <v>92.653117196261675</v>
      </c>
      <c r="P31">
        <f t="shared" si="11"/>
        <v>88.776625707386472</v>
      </c>
      <c r="Q31">
        <f t="shared" si="11"/>
        <v>87.084388655421719</v>
      </c>
      <c r="R31">
        <f t="shared" si="11"/>
        <v>86.589457604643613</v>
      </c>
      <c r="S31">
        <f t="shared" si="11"/>
        <v>85.034429952324047</v>
      </c>
      <c r="T31">
        <f t="shared" si="11"/>
        <v>86.909253946281169</v>
      </c>
      <c r="U31">
        <f t="shared" si="11"/>
        <v>84.815266366594599</v>
      </c>
      <c r="V31">
        <f t="shared" si="11"/>
        <v>78.049815025364026</v>
      </c>
      <c r="W31">
        <f t="shared" si="11"/>
        <v>76.195349727235282</v>
      </c>
      <c r="X31">
        <f t="shared" si="11"/>
        <v>74.246751556296758</v>
      </c>
      <c r="Y31">
        <f t="shared" si="11"/>
        <v>73.506549832609835</v>
      </c>
      <c r="Z31">
        <f t="shared" si="11"/>
        <v>69.846400731799065</v>
      </c>
      <c r="AA31">
        <f t="shared" si="11"/>
        <v>68.353694453200347</v>
      </c>
      <c r="AB31">
        <f t="shared" si="11"/>
        <v>70.105822819899132</v>
      </c>
      <c r="AC31">
        <f t="shared" si="11"/>
        <v>71.781143207537596</v>
      </c>
      <c r="AD31">
        <f t="shared" si="11"/>
        <v>71.979743565200735</v>
      </c>
      <c r="AE31">
        <f t="shared" si="11"/>
        <v>73.358339671558184</v>
      </c>
      <c r="AF31">
        <f t="shared" si="11"/>
        <v>72.207411216145445</v>
      </c>
      <c r="AG31">
        <f t="shared" si="11"/>
        <v>69.002095160868478</v>
      </c>
      <c r="AH31">
        <f t="shared" si="11"/>
        <v>69.23917836487044</v>
      </c>
      <c r="AI31">
        <f t="shared" si="11"/>
        <v>0</v>
      </c>
      <c r="AJ31">
        <f t="shared" si="11"/>
        <v>0</v>
      </c>
      <c r="AK31">
        <f t="shared" si="11"/>
        <v>0</v>
      </c>
    </row>
    <row r="32" spans="1:37" x14ac:dyDescent="0.35">
      <c r="A32" t="s">
        <v>57</v>
      </c>
      <c r="D32">
        <f t="shared" ref="D32:AK32" si="12">100*D9/AVERAGE($K9:$Q9)</f>
        <v>164.65334284298135</v>
      </c>
      <c r="E32">
        <f t="shared" si="12"/>
        <v>167.27688715610296</v>
      </c>
      <c r="F32">
        <f t="shared" si="12"/>
        <v>148.28528126751087</v>
      </c>
      <c r="G32">
        <f t="shared" si="12"/>
        <v>146.24657249015343</v>
      </c>
      <c r="H32">
        <f t="shared" si="12"/>
        <v>130.80487432198157</v>
      </c>
      <c r="I32">
        <f t="shared" si="12"/>
        <v>119.17995146756205</v>
      </c>
      <c r="J32">
        <f t="shared" si="12"/>
        <v>118.89659680164687</v>
      </c>
      <c r="K32">
        <f t="shared" si="12"/>
        <v>113.38999605810014</v>
      </c>
      <c r="L32">
        <f t="shared" si="12"/>
        <v>107.01204760565504</v>
      </c>
      <c r="M32">
        <f t="shared" si="12"/>
        <v>105.79732109206624</v>
      </c>
      <c r="N32">
        <f t="shared" si="12"/>
        <v>97.73027883755249</v>
      </c>
      <c r="O32">
        <f t="shared" si="12"/>
        <v>94.794388592975892</v>
      </c>
      <c r="P32">
        <f t="shared" si="12"/>
        <v>91.233223886747211</v>
      </c>
      <c r="Q32">
        <f t="shared" si="12"/>
        <v>90.042743926903</v>
      </c>
      <c r="R32">
        <f t="shared" si="12"/>
        <v>88.19348738360739</v>
      </c>
      <c r="S32">
        <f t="shared" si="12"/>
        <v>86.691600040966918</v>
      </c>
      <c r="T32">
        <f t="shared" si="12"/>
        <v>87.074684833948282</v>
      </c>
      <c r="U32">
        <f t="shared" si="12"/>
        <v>84.293163202193767</v>
      </c>
      <c r="V32">
        <f t="shared" si="12"/>
        <v>79.969056803139821</v>
      </c>
      <c r="W32">
        <f t="shared" si="12"/>
        <v>75.079335072862435</v>
      </c>
      <c r="X32">
        <f t="shared" si="12"/>
        <v>73.545573628848956</v>
      </c>
      <c r="Y32">
        <f t="shared" si="12"/>
        <v>71.829852111187861</v>
      </c>
      <c r="Z32">
        <f t="shared" si="12"/>
        <v>67.964586076258342</v>
      </c>
      <c r="AA32">
        <f t="shared" si="12"/>
        <v>66.10650266226034</v>
      </c>
      <c r="AB32">
        <f t="shared" si="12"/>
        <v>64.483839036143181</v>
      </c>
      <c r="AC32">
        <f t="shared" si="12"/>
        <v>65.02380421233768</v>
      </c>
      <c r="AD32">
        <f t="shared" si="12"/>
        <v>63.489697615470803</v>
      </c>
      <c r="AE32">
        <f t="shared" si="12"/>
        <v>63.129314000450684</v>
      </c>
      <c r="AF32">
        <f t="shared" si="12"/>
        <v>61.801632005987436</v>
      </c>
      <c r="AG32">
        <f t="shared" si="12"/>
        <v>58.603166569161907</v>
      </c>
      <c r="AH32">
        <f t="shared" si="12"/>
        <v>56.267155334014177</v>
      </c>
      <c r="AI32">
        <f t="shared" si="12"/>
        <v>0</v>
      </c>
      <c r="AJ32">
        <f t="shared" si="12"/>
        <v>0</v>
      </c>
      <c r="AK32">
        <f t="shared" si="12"/>
        <v>0</v>
      </c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58A681-40CF-447C-B029-E769B5B41EB6}">
  <dimension ref="A2:AK32"/>
  <sheetViews>
    <sheetView zoomScale="70" zoomScaleNormal="70" workbookViewId="0"/>
  </sheetViews>
  <sheetFormatPr baseColWidth="10" defaultColWidth="9.08984375" defaultRowHeight="14.5" x14ac:dyDescent="0.35"/>
  <sheetData>
    <row r="2" spans="1:37" x14ac:dyDescent="0.35">
      <c r="A2" s="1" t="s">
        <v>99</v>
      </c>
    </row>
    <row r="3" spans="1:37" x14ac:dyDescent="0.35">
      <c r="D3" s="2">
        <v>1990</v>
      </c>
      <c r="E3" s="2">
        <v>1991</v>
      </c>
      <c r="F3" s="2">
        <v>1992</v>
      </c>
      <c r="G3" s="2">
        <v>1993</v>
      </c>
      <c r="H3" s="2">
        <v>1994</v>
      </c>
      <c r="I3" s="2">
        <v>1995</v>
      </c>
      <c r="J3" s="2">
        <v>1996</v>
      </c>
      <c r="K3" s="2">
        <v>1997</v>
      </c>
      <c r="L3" s="2">
        <v>1998</v>
      </c>
      <c r="M3" s="2">
        <v>1999</v>
      </c>
      <c r="N3" s="2">
        <v>2000</v>
      </c>
      <c r="O3" s="2">
        <v>2001</v>
      </c>
      <c r="P3" s="2">
        <v>2002</v>
      </c>
      <c r="Q3" s="2">
        <v>2003</v>
      </c>
      <c r="R3" s="2">
        <v>2004</v>
      </c>
      <c r="S3" s="2">
        <v>2005</v>
      </c>
      <c r="T3" s="2">
        <v>2006</v>
      </c>
      <c r="U3" s="2">
        <v>2007</v>
      </c>
      <c r="V3" s="2">
        <v>2008</v>
      </c>
      <c r="W3" s="2">
        <v>2009</v>
      </c>
      <c r="X3" s="2">
        <v>2010</v>
      </c>
      <c r="Y3" s="2">
        <v>2011</v>
      </c>
      <c r="Z3" s="2">
        <v>2012</v>
      </c>
      <c r="AA3" s="2">
        <v>2013</v>
      </c>
      <c r="AB3" s="2">
        <v>2014</v>
      </c>
      <c r="AC3" s="2">
        <v>2015</v>
      </c>
      <c r="AD3" s="2">
        <v>2016</v>
      </c>
      <c r="AE3" s="2">
        <v>2017</v>
      </c>
      <c r="AF3" s="2">
        <v>2018</v>
      </c>
      <c r="AG3" s="2">
        <v>2019</v>
      </c>
      <c r="AH3" s="2">
        <v>2020</v>
      </c>
      <c r="AI3" s="2">
        <v>2021</v>
      </c>
      <c r="AJ3" s="2">
        <v>2022</v>
      </c>
      <c r="AK3" s="2">
        <v>2023</v>
      </c>
    </row>
    <row r="4" spans="1:37" x14ac:dyDescent="0.35">
      <c r="A4" t="s">
        <v>64</v>
      </c>
      <c r="D4" s="3">
        <f>'NOx-CEIP 2022'!B41</f>
        <v>197.49721260000001</v>
      </c>
      <c r="E4" s="3">
        <f>'NOx-CEIP 2022'!C41</f>
        <v>191.14020199999999</v>
      </c>
      <c r="F4" s="3">
        <f>'NOx-CEIP 2022'!D41</f>
        <v>195.4167774</v>
      </c>
      <c r="G4" s="3">
        <f>'NOx-CEIP 2022'!E41</f>
        <v>200.64369189999999</v>
      </c>
      <c r="H4" s="3">
        <f>'NOx-CEIP 2022'!F41</f>
        <v>205.31064230000001</v>
      </c>
      <c r="I4" s="3">
        <f>'NOx-CEIP 2022'!G41</f>
        <v>216.46270390000001</v>
      </c>
      <c r="J4" s="3">
        <f>'NOx-CEIP 2022'!H41</f>
        <v>225.70695219999999</v>
      </c>
      <c r="K4" s="3">
        <f>'NOx-CEIP 2022'!I41</f>
        <v>234.27404469999999</v>
      </c>
      <c r="L4" s="3">
        <f>'NOx-CEIP 2022'!J41</f>
        <v>235.4502646</v>
      </c>
      <c r="M4" s="3">
        <f>'NOx-CEIP 2022'!K41</f>
        <v>227.87166120000001</v>
      </c>
      <c r="N4" s="3">
        <f>'NOx-CEIP 2022'!L41</f>
        <v>214.95761039999999</v>
      </c>
      <c r="O4" s="3">
        <f>'NOx-CEIP 2022'!M41</f>
        <v>213.38192419999999</v>
      </c>
      <c r="P4" s="3">
        <f>'NOx-CEIP 2022'!N41</f>
        <v>207.9772146</v>
      </c>
      <c r="Q4" s="3">
        <f>'NOx-CEIP 2022'!O41</f>
        <v>209.81257729999999</v>
      </c>
      <c r="R4" s="3">
        <f>'NOx-CEIP 2022'!P41</f>
        <v>208.48110510000001</v>
      </c>
      <c r="S4" s="3">
        <f>'NOx-CEIP 2022'!Q41</f>
        <v>209.01757620000001</v>
      </c>
      <c r="T4" s="3">
        <f>'NOx-CEIP 2022'!R41</f>
        <v>209.32710420000001</v>
      </c>
      <c r="U4" s="3">
        <f>'NOx-CEIP 2022'!S41</f>
        <v>212.6856559</v>
      </c>
      <c r="V4" s="3">
        <f>'NOx-CEIP 2022'!T41</f>
        <v>206.35147190000001</v>
      </c>
      <c r="W4" s="3">
        <f>'NOx-CEIP 2022'!U41</f>
        <v>195.7718715</v>
      </c>
      <c r="X4" s="3">
        <f>'NOx-CEIP 2022'!V41</f>
        <v>200.14507889999999</v>
      </c>
      <c r="Y4" s="3">
        <f>'NOx-CEIP 2022'!W41</f>
        <v>198.21804520000001</v>
      </c>
      <c r="Z4" s="3">
        <f>'NOx-CEIP 2022'!X41</f>
        <v>194.61154450000001</v>
      </c>
      <c r="AA4" s="3">
        <f>'NOx-CEIP 2022'!Y41</f>
        <v>191.43459379999999</v>
      </c>
      <c r="AB4" s="3">
        <f>'NOx-CEIP 2022'!Z41</f>
        <v>189.6666342</v>
      </c>
      <c r="AC4" s="3">
        <f>'NOx-CEIP 2022'!AA41</f>
        <v>181.11377250000001</v>
      </c>
      <c r="AD4" s="3">
        <f>'NOx-CEIP 2022'!AB41</f>
        <v>172.5019054</v>
      </c>
      <c r="AE4" s="3">
        <f>'NOx-CEIP 2022'!AC41</f>
        <v>167.8408408</v>
      </c>
      <c r="AF4" s="3">
        <f>'NOx-CEIP 2022'!AD41</f>
        <v>164.71621089999999</v>
      </c>
      <c r="AG4" s="3">
        <f>'NOx-CEIP 2022'!AE41</f>
        <v>157.6281233</v>
      </c>
      <c r="AH4" s="3">
        <f>'NOx-CEIP 2022'!AF41</f>
        <v>147.78371179999999</v>
      </c>
      <c r="AI4" s="3">
        <f>'NOx-CEIP 2022'!AG41</f>
        <v>0</v>
      </c>
      <c r="AJ4" s="3">
        <f>'NOx-CEIP 2022'!AH41</f>
        <v>0</v>
      </c>
      <c r="AK4" s="3">
        <f>'NOx-CEIP 2022'!AI41</f>
        <v>0</v>
      </c>
    </row>
    <row r="5" spans="1:37" x14ac:dyDescent="0.35">
      <c r="A5" t="s">
        <v>63</v>
      </c>
      <c r="D5" s="3">
        <f>'NH3-CEIP 2022'!B41</f>
        <v>29.792828979999999</v>
      </c>
      <c r="E5" s="3">
        <f>'NH3-CEIP 2022'!C41</f>
        <v>29.354994229999999</v>
      </c>
      <c r="F5" s="3">
        <f>'NH3-CEIP 2022'!D41</f>
        <v>30.17108605</v>
      </c>
      <c r="G5" s="3">
        <f>'NH3-CEIP 2022'!E41</f>
        <v>28.229559999999999</v>
      </c>
      <c r="H5" s="3">
        <f>'NH3-CEIP 2022'!F41</f>
        <v>27.445273879999998</v>
      </c>
      <c r="I5" s="3">
        <f>'NH3-CEIP 2022'!G41</f>
        <v>28.16856726</v>
      </c>
      <c r="J5" s="3">
        <f>'NH3-CEIP 2022'!H41</f>
        <v>28.741168850000001</v>
      </c>
      <c r="K5" s="3">
        <f>'NH3-CEIP 2022'!I41</f>
        <v>27.90857621</v>
      </c>
      <c r="L5" s="3">
        <f>'NH3-CEIP 2022'!J41</f>
        <v>28.54760495</v>
      </c>
      <c r="M5" s="3">
        <f>'NH3-CEIP 2022'!K41</f>
        <v>29.263354620000001</v>
      </c>
      <c r="N5" s="3">
        <f>'NH3-CEIP 2022'!L41</f>
        <v>28.569468520000001</v>
      </c>
      <c r="O5" s="3">
        <f>'NH3-CEIP 2022'!M41</f>
        <v>28.78104372</v>
      </c>
      <c r="P5" s="3">
        <f>'NH3-CEIP 2022'!N41</f>
        <v>29.050850489999998</v>
      </c>
      <c r="Q5" s="3">
        <f>'NH3-CEIP 2022'!O41</f>
        <v>30.156744320000001</v>
      </c>
      <c r="R5" s="3">
        <f>'NH3-CEIP 2022'!P41</f>
        <v>30.30121917</v>
      </c>
      <c r="S5" s="3">
        <f>'NH3-CEIP 2022'!Q41</f>
        <v>30.452418699999999</v>
      </c>
      <c r="T5" s="3">
        <f>'NH3-CEIP 2022'!R41</f>
        <v>30.687991360000002</v>
      </c>
      <c r="U5" s="3">
        <f>'NH3-CEIP 2022'!S41</f>
        <v>30.624817270000001</v>
      </c>
      <c r="V5" s="3">
        <f>'NH3-CEIP 2022'!T41</f>
        <v>30.909974080000001</v>
      </c>
      <c r="W5" s="3">
        <f>'NH3-CEIP 2022'!U41</f>
        <v>30.822098400000002</v>
      </c>
      <c r="X5" s="3">
        <f>'NH3-CEIP 2022'!V41</f>
        <v>30.538065530000001</v>
      </c>
      <c r="Y5" s="3">
        <f>'NH3-CEIP 2022'!W41</f>
        <v>30.002297989999999</v>
      </c>
      <c r="Z5" s="3">
        <f>'NH3-CEIP 2022'!X41</f>
        <v>30.28821001</v>
      </c>
      <c r="AA5" s="3">
        <f>'NH3-CEIP 2022'!Y41</f>
        <v>30.634693810000002</v>
      </c>
      <c r="AB5" s="3">
        <f>'NH3-CEIP 2022'!Z41</f>
        <v>30.223973399999998</v>
      </c>
      <c r="AC5" s="3">
        <f>'NH3-CEIP 2022'!AA41</f>
        <v>30.051478840000001</v>
      </c>
      <c r="AD5" s="3">
        <f>'NH3-CEIP 2022'!AB41</f>
        <v>29.95775785</v>
      </c>
      <c r="AE5" s="3">
        <f>'NH3-CEIP 2022'!AC41</f>
        <v>29.606228649999998</v>
      </c>
      <c r="AF5" s="3">
        <f>'NH3-CEIP 2022'!AD41</f>
        <v>30.777394860000001</v>
      </c>
      <c r="AG5" s="3">
        <f>'NH3-CEIP 2022'!AE41</f>
        <v>28.672726990000001</v>
      </c>
      <c r="AH5" s="3">
        <f>'NH3-CEIP 2022'!AF41</f>
        <v>28.597537060000001</v>
      </c>
      <c r="AI5" s="3">
        <f>'NH3-CEIP 2022'!AG41</f>
        <v>0</v>
      </c>
      <c r="AJ5" s="3">
        <f>'NH3-CEIP 2022'!AH41</f>
        <v>0</v>
      </c>
      <c r="AK5" s="3">
        <f>'NH3-CEIP 2022'!AI41</f>
        <v>0</v>
      </c>
    </row>
    <row r="7" spans="1:37" x14ac:dyDescent="0.35">
      <c r="A7" t="s">
        <v>65</v>
      </c>
      <c r="D7">
        <f t="shared" ref="D7:AK7" si="0">D4*14/46</f>
        <v>60.107847313043479</v>
      </c>
      <c r="E7">
        <f t="shared" si="0"/>
        <v>58.173104956521733</v>
      </c>
      <c r="F7">
        <f t="shared" si="0"/>
        <v>59.474671382608697</v>
      </c>
      <c r="G7">
        <f t="shared" si="0"/>
        <v>61.065471447826084</v>
      </c>
      <c r="H7">
        <f t="shared" si="0"/>
        <v>62.485847656521749</v>
      </c>
      <c r="I7">
        <f t="shared" si="0"/>
        <v>65.879953360869564</v>
      </c>
      <c r="J7">
        <f t="shared" si="0"/>
        <v>68.693420234782607</v>
      </c>
      <c r="K7">
        <f t="shared" si="0"/>
        <v>71.300796213043469</v>
      </c>
      <c r="L7">
        <f t="shared" si="0"/>
        <v>71.65877618260869</v>
      </c>
      <c r="M7">
        <f t="shared" si="0"/>
        <v>69.352244713043476</v>
      </c>
      <c r="N7">
        <f t="shared" si="0"/>
        <v>65.421881426086955</v>
      </c>
      <c r="O7">
        <f t="shared" si="0"/>
        <v>64.942324756521742</v>
      </c>
      <c r="P7">
        <f t="shared" si="0"/>
        <v>63.297413139130434</v>
      </c>
      <c r="Q7">
        <f t="shared" si="0"/>
        <v>63.856001786956519</v>
      </c>
      <c r="R7">
        <f t="shared" si="0"/>
        <v>63.450771117391312</v>
      </c>
      <c r="S7">
        <f t="shared" si="0"/>
        <v>63.614044930434787</v>
      </c>
      <c r="T7">
        <f t="shared" si="0"/>
        <v>63.708249104347821</v>
      </c>
      <c r="U7">
        <f t="shared" si="0"/>
        <v>64.730417013043478</v>
      </c>
      <c r="V7">
        <f t="shared" si="0"/>
        <v>62.802621882608697</v>
      </c>
      <c r="W7">
        <f t="shared" si="0"/>
        <v>59.582743499999999</v>
      </c>
      <c r="X7">
        <f t="shared" si="0"/>
        <v>60.913719665217386</v>
      </c>
      <c r="Y7">
        <f t="shared" si="0"/>
        <v>60.32723114782609</v>
      </c>
      <c r="Z7">
        <f t="shared" si="0"/>
        <v>59.229600500000004</v>
      </c>
      <c r="AA7">
        <f t="shared" si="0"/>
        <v>58.262702460869562</v>
      </c>
      <c r="AB7">
        <f t="shared" si="0"/>
        <v>57.7246278</v>
      </c>
      <c r="AC7">
        <f t="shared" si="0"/>
        <v>55.121582934782609</v>
      </c>
      <c r="AD7">
        <f t="shared" si="0"/>
        <v>52.500579904347831</v>
      </c>
      <c r="AE7">
        <f t="shared" si="0"/>
        <v>51.08199502608695</v>
      </c>
      <c r="AF7">
        <f t="shared" si="0"/>
        <v>50.131020708695644</v>
      </c>
      <c r="AG7">
        <f t="shared" si="0"/>
        <v>47.973776656521743</v>
      </c>
      <c r="AH7">
        <f t="shared" si="0"/>
        <v>44.9776514173913</v>
      </c>
      <c r="AI7">
        <f t="shared" si="0"/>
        <v>0</v>
      </c>
      <c r="AJ7">
        <f t="shared" si="0"/>
        <v>0</v>
      </c>
      <c r="AK7">
        <f t="shared" si="0"/>
        <v>0</v>
      </c>
    </row>
    <row r="8" spans="1:37" x14ac:dyDescent="0.35">
      <c r="A8" t="s">
        <v>66</v>
      </c>
      <c r="D8">
        <f t="shared" ref="D8:H8" si="1">D5*14/17</f>
        <v>24.535270924705884</v>
      </c>
      <c r="E8">
        <f t="shared" si="1"/>
        <v>24.174701130588236</v>
      </c>
      <c r="F8">
        <f t="shared" si="1"/>
        <v>24.846776747058826</v>
      </c>
      <c r="G8">
        <f t="shared" si="1"/>
        <v>23.247872941176471</v>
      </c>
      <c r="H8">
        <f t="shared" si="1"/>
        <v>22.601990254117645</v>
      </c>
      <c r="I8">
        <f>I5*14/17</f>
        <v>23.197643625882353</v>
      </c>
      <c r="J8">
        <f t="shared" ref="J8:AK8" si="2">J5*14/17</f>
        <v>23.669197876470587</v>
      </c>
      <c r="K8">
        <f t="shared" si="2"/>
        <v>22.983533349411765</v>
      </c>
      <c r="L8">
        <f t="shared" si="2"/>
        <v>23.509792311764706</v>
      </c>
      <c r="M8">
        <f t="shared" si="2"/>
        <v>24.099233216470591</v>
      </c>
      <c r="N8">
        <f t="shared" si="2"/>
        <v>23.527797604705885</v>
      </c>
      <c r="O8">
        <f t="shared" si="2"/>
        <v>23.702036004705882</v>
      </c>
      <c r="P8">
        <f t="shared" si="2"/>
        <v>23.924229815294119</v>
      </c>
      <c r="Q8">
        <f t="shared" si="2"/>
        <v>24.834965910588238</v>
      </c>
      <c r="R8">
        <f t="shared" si="2"/>
        <v>24.953945198823529</v>
      </c>
      <c r="S8">
        <f t="shared" si="2"/>
        <v>25.078462458823527</v>
      </c>
      <c r="T8">
        <f t="shared" si="2"/>
        <v>25.272463472941176</v>
      </c>
      <c r="U8">
        <f t="shared" si="2"/>
        <v>25.220437751764706</v>
      </c>
      <c r="V8">
        <f t="shared" si="2"/>
        <v>25.455272771764704</v>
      </c>
      <c r="W8">
        <f t="shared" si="2"/>
        <v>25.382904564705882</v>
      </c>
      <c r="X8">
        <f t="shared" si="2"/>
        <v>25.148995142352941</v>
      </c>
      <c r="Y8">
        <f t="shared" si="2"/>
        <v>24.707774815294119</v>
      </c>
      <c r="Z8">
        <f t="shared" si="2"/>
        <v>24.943231772941175</v>
      </c>
      <c r="AA8">
        <f t="shared" si="2"/>
        <v>25.228571372941179</v>
      </c>
      <c r="AB8">
        <f t="shared" si="2"/>
        <v>24.890331035294114</v>
      </c>
      <c r="AC8">
        <f t="shared" si="2"/>
        <v>24.748276691764705</v>
      </c>
      <c r="AD8">
        <f t="shared" si="2"/>
        <v>24.671094699999998</v>
      </c>
      <c r="AE8">
        <f t="shared" si="2"/>
        <v>24.381600064705882</v>
      </c>
      <c r="AF8">
        <f t="shared" si="2"/>
        <v>25.346089884705883</v>
      </c>
      <c r="AG8">
        <f t="shared" si="2"/>
        <v>23.612833991764706</v>
      </c>
      <c r="AH8">
        <f t="shared" si="2"/>
        <v>23.550912872941176</v>
      </c>
      <c r="AI8">
        <f t="shared" si="2"/>
        <v>0</v>
      </c>
      <c r="AJ8">
        <f t="shared" si="2"/>
        <v>0</v>
      </c>
      <c r="AK8">
        <f t="shared" si="2"/>
        <v>0</v>
      </c>
    </row>
    <row r="9" spans="1:37" x14ac:dyDescent="0.35">
      <c r="A9" t="s">
        <v>67</v>
      </c>
      <c r="D9">
        <f t="shared" ref="D9:H9" si="3">D7+D8</f>
        <v>84.643118237749363</v>
      </c>
      <c r="E9">
        <f t="shared" si="3"/>
        <v>82.347806087109973</v>
      </c>
      <c r="F9">
        <f t="shared" si="3"/>
        <v>84.321448129667516</v>
      </c>
      <c r="G9">
        <f t="shared" si="3"/>
        <v>84.313344389002552</v>
      </c>
      <c r="H9">
        <f t="shared" si="3"/>
        <v>85.087837910639394</v>
      </c>
      <c r="I9">
        <f>I7+I8</f>
        <v>89.077596986751914</v>
      </c>
      <c r="J9">
        <f t="shared" ref="J9:AD9" si="4">J7+J8</f>
        <v>92.362618111253198</v>
      </c>
      <c r="K9">
        <f t="shared" si="4"/>
        <v>94.284329562455241</v>
      </c>
      <c r="L9">
        <f t="shared" si="4"/>
        <v>95.168568494373403</v>
      </c>
      <c r="M9">
        <f t="shared" si="4"/>
        <v>93.45147792951407</v>
      </c>
      <c r="N9">
        <f t="shared" si="4"/>
        <v>88.949679030792836</v>
      </c>
      <c r="O9">
        <f t="shared" si="4"/>
        <v>88.644360761227631</v>
      </c>
      <c r="P9">
        <f t="shared" si="4"/>
        <v>87.221642954424553</v>
      </c>
      <c r="Q9">
        <f t="shared" si="4"/>
        <v>88.69096769754475</v>
      </c>
      <c r="R9">
        <f t="shared" si="4"/>
        <v>88.404716316214845</v>
      </c>
      <c r="S9">
        <f t="shared" si="4"/>
        <v>88.69250738925831</v>
      </c>
      <c r="T9">
        <f t="shared" si="4"/>
        <v>88.980712577288998</v>
      </c>
      <c r="U9">
        <f t="shared" si="4"/>
        <v>89.950854764808184</v>
      </c>
      <c r="V9">
        <f t="shared" si="4"/>
        <v>88.257894654373402</v>
      </c>
      <c r="W9">
        <f t="shared" si="4"/>
        <v>84.965648064705874</v>
      </c>
      <c r="X9">
        <f t="shared" si="4"/>
        <v>86.06271480757033</v>
      </c>
      <c r="Y9">
        <f t="shared" si="4"/>
        <v>85.035005963120213</v>
      </c>
      <c r="Z9">
        <f t="shared" si="4"/>
        <v>84.172832272941179</v>
      </c>
      <c r="AA9">
        <f t="shared" si="4"/>
        <v>83.491273833810737</v>
      </c>
      <c r="AB9">
        <f t="shared" si="4"/>
        <v>82.614958835294118</v>
      </c>
      <c r="AC9">
        <f t="shared" si="4"/>
        <v>79.86985962654731</v>
      </c>
      <c r="AD9">
        <f t="shared" si="4"/>
        <v>77.171674604347828</v>
      </c>
      <c r="AE9">
        <f>AE7+AE8</f>
        <v>75.463595090792836</v>
      </c>
      <c r="AF9">
        <f>AF7+AF8</f>
        <v>75.477110593401534</v>
      </c>
      <c r="AG9">
        <f>AG7+AG8</f>
        <v>71.586610648286452</v>
      </c>
      <c r="AH9">
        <f t="shared" ref="AH9:AK9" si="5">AH7+AH8</f>
        <v>68.528564290332469</v>
      </c>
      <c r="AI9">
        <f t="shared" si="5"/>
        <v>0</v>
      </c>
      <c r="AJ9">
        <f t="shared" si="5"/>
        <v>0</v>
      </c>
      <c r="AK9">
        <f t="shared" si="5"/>
        <v>0</v>
      </c>
    </row>
    <row r="28" spans="1:37" x14ac:dyDescent="0.35">
      <c r="A28" t="s">
        <v>98</v>
      </c>
    </row>
    <row r="29" spans="1:37" x14ac:dyDescent="0.35">
      <c r="D29" s="9">
        <v>1990</v>
      </c>
      <c r="E29" s="9">
        <v>1991</v>
      </c>
      <c r="F29" s="9">
        <v>1992</v>
      </c>
      <c r="G29" s="9">
        <v>1993</v>
      </c>
      <c r="H29" s="9">
        <v>1994</v>
      </c>
      <c r="I29" s="2">
        <v>1995</v>
      </c>
      <c r="J29" s="2">
        <v>1996</v>
      </c>
      <c r="K29" s="2">
        <v>1997</v>
      </c>
      <c r="L29" s="2">
        <v>1998</v>
      </c>
      <c r="M29" s="2">
        <v>1999</v>
      </c>
      <c r="N29" s="2">
        <v>2000</v>
      </c>
      <c r="O29" s="2">
        <v>2001</v>
      </c>
      <c r="P29" s="2">
        <v>2002</v>
      </c>
      <c r="Q29" s="2">
        <v>2003</v>
      </c>
      <c r="R29" s="2">
        <v>2004</v>
      </c>
      <c r="S29" s="2">
        <v>2005</v>
      </c>
      <c r="T29" s="2">
        <v>2006</v>
      </c>
      <c r="U29" s="2">
        <v>2007</v>
      </c>
      <c r="V29" s="2">
        <v>2008</v>
      </c>
      <c r="W29" s="2">
        <v>2009</v>
      </c>
      <c r="X29" s="2">
        <v>2010</v>
      </c>
      <c r="Y29" s="2">
        <v>2011</v>
      </c>
      <c r="Z29" s="2">
        <v>2012</v>
      </c>
      <c r="AA29" s="2">
        <v>2013</v>
      </c>
      <c r="AB29" s="2">
        <v>2014</v>
      </c>
      <c r="AC29" s="2">
        <v>2015</v>
      </c>
      <c r="AD29" s="2">
        <v>2016</v>
      </c>
      <c r="AE29" s="2">
        <v>2017</v>
      </c>
      <c r="AF29" s="2">
        <v>2018</v>
      </c>
      <c r="AG29" s="2">
        <v>2019</v>
      </c>
      <c r="AH29" s="2">
        <v>2020</v>
      </c>
      <c r="AI29" s="2">
        <v>2021</v>
      </c>
      <c r="AJ29" s="2">
        <v>2022</v>
      </c>
      <c r="AK29" s="2">
        <v>2023</v>
      </c>
    </row>
    <row r="30" spans="1:37" x14ac:dyDescent="0.35">
      <c r="A30" t="s">
        <v>68</v>
      </c>
      <c r="D30">
        <f t="shared" ref="D30:AK31" si="6">100*D4/AVERAGE($K4:$Q4)</f>
        <v>89.554824999411807</v>
      </c>
      <c r="E30">
        <f t="shared" si="6"/>
        <v>86.672247750306823</v>
      </c>
      <c r="F30">
        <f t="shared" si="6"/>
        <v>88.61145467126461</v>
      </c>
      <c r="G30">
        <f t="shared" si="6"/>
        <v>90.981591480650579</v>
      </c>
      <c r="H30">
        <f t="shared" si="6"/>
        <v>93.097813379941002</v>
      </c>
      <c r="I30">
        <f t="shared" si="6"/>
        <v>98.15469955986606</v>
      </c>
      <c r="J30">
        <f t="shared" si="6"/>
        <v>102.34649056217414</v>
      </c>
      <c r="K30">
        <f t="shared" si="6"/>
        <v>106.23122624776161</v>
      </c>
      <c r="L30">
        <f t="shared" si="6"/>
        <v>106.7645814577851</v>
      </c>
      <c r="M30">
        <f t="shared" si="6"/>
        <v>103.32807472286956</v>
      </c>
      <c r="N30">
        <f t="shared" si="6"/>
        <v>97.472217092261573</v>
      </c>
      <c r="O30">
        <f t="shared" si="6"/>
        <v>96.757724467088266</v>
      </c>
      <c r="P30">
        <f t="shared" si="6"/>
        <v>94.306966727124902</v>
      </c>
      <c r="Q30">
        <f t="shared" si="6"/>
        <v>95.139209285108961</v>
      </c>
      <c r="R30">
        <f t="shared" si="6"/>
        <v>94.535455144517215</v>
      </c>
      <c r="S30">
        <f t="shared" si="6"/>
        <v>94.778717187789923</v>
      </c>
      <c r="T30">
        <f t="shared" si="6"/>
        <v>94.919072211070983</v>
      </c>
      <c r="U30">
        <f t="shared" si="6"/>
        <v>96.442002614925073</v>
      </c>
      <c r="V30">
        <f t="shared" si="6"/>
        <v>93.569776054528177</v>
      </c>
      <c r="W30">
        <f t="shared" si="6"/>
        <v>88.772471576592949</v>
      </c>
      <c r="X30">
        <f t="shared" si="6"/>
        <v>90.755496137989354</v>
      </c>
      <c r="Y30">
        <f t="shared" si="6"/>
        <v>89.881685497831171</v>
      </c>
      <c r="Z30">
        <f t="shared" si="6"/>
        <v>88.246322979055265</v>
      </c>
      <c r="AA30">
        <f t="shared" si="6"/>
        <v>86.805739285621101</v>
      </c>
      <c r="AB30">
        <f t="shared" si="6"/>
        <v>86.004060565705686</v>
      </c>
      <c r="AC30">
        <f t="shared" si="6"/>
        <v>82.125777815766412</v>
      </c>
      <c r="AD30">
        <f t="shared" si="6"/>
        <v>78.220739152660258</v>
      </c>
      <c r="AE30">
        <f t="shared" si="6"/>
        <v>76.107186160854894</v>
      </c>
      <c r="AF30">
        <f t="shared" si="6"/>
        <v>74.69032725839952</v>
      </c>
      <c r="AG30">
        <f t="shared" si="6"/>
        <v>71.476244202533138</v>
      </c>
      <c r="AH30">
        <f t="shared" si="6"/>
        <v>67.012310066458667</v>
      </c>
      <c r="AI30">
        <f t="shared" si="6"/>
        <v>0</v>
      </c>
      <c r="AJ30">
        <f t="shared" si="6"/>
        <v>0</v>
      </c>
      <c r="AK30">
        <f t="shared" si="6"/>
        <v>0</v>
      </c>
    </row>
    <row r="31" spans="1:37" x14ac:dyDescent="0.35">
      <c r="A31" t="s">
        <v>69</v>
      </c>
      <c r="D31">
        <f t="shared" si="6"/>
        <v>103.10076780718239</v>
      </c>
      <c r="E31">
        <f t="shared" si="6"/>
        <v>101.58560122370791</v>
      </c>
      <c r="F31">
        <f t="shared" si="6"/>
        <v>104.40976046349157</v>
      </c>
      <c r="G31">
        <f t="shared" si="6"/>
        <v>97.690934714952462</v>
      </c>
      <c r="H31">
        <f t="shared" si="6"/>
        <v>94.976841964418497</v>
      </c>
      <c r="I31">
        <f t="shared" si="6"/>
        <v>97.479863845217821</v>
      </c>
      <c r="J31">
        <f t="shared" si="6"/>
        <v>99.461403215522139</v>
      </c>
      <c r="K31">
        <f t="shared" si="6"/>
        <v>96.580141402075895</v>
      </c>
      <c r="L31">
        <f t="shared" si="6"/>
        <v>98.791557907339097</v>
      </c>
      <c r="M31">
        <f t="shared" si="6"/>
        <v>101.26847410030204</v>
      </c>
      <c r="N31">
        <f t="shared" si="6"/>
        <v>98.86721876034234</v>
      </c>
      <c r="O31">
        <f t="shared" si="6"/>
        <v>99.599393794260777</v>
      </c>
      <c r="P31">
        <f t="shared" si="6"/>
        <v>100.53308442045977</v>
      </c>
      <c r="Q31">
        <f t="shared" si="6"/>
        <v>104.36012961522013</v>
      </c>
      <c r="R31">
        <f t="shared" si="6"/>
        <v>104.86009784495174</v>
      </c>
      <c r="S31">
        <f t="shared" si="6"/>
        <v>105.38333743544347</v>
      </c>
      <c r="T31">
        <f t="shared" si="6"/>
        <v>106.19855784088683</v>
      </c>
      <c r="U31">
        <f t="shared" si="6"/>
        <v>105.9799382130263</v>
      </c>
      <c r="V31">
        <f t="shared" si="6"/>
        <v>106.96674903505945</v>
      </c>
      <c r="W31">
        <f t="shared" si="6"/>
        <v>106.66264733039554</v>
      </c>
      <c r="X31">
        <f t="shared" si="6"/>
        <v>105.67972600395366</v>
      </c>
      <c r="Y31">
        <f t="shared" si="6"/>
        <v>103.82565418092379</v>
      </c>
      <c r="Z31">
        <f t="shared" si="6"/>
        <v>104.81507847517567</v>
      </c>
      <c r="AA31">
        <f t="shared" si="6"/>
        <v>106.01411686917078</v>
      </c>
      <c r="AB31">
        <f t="shared" si="6"/>
        <v>104.5927819011653</v>
      </c>
      <c r="AC31">
        <f t="shared" si="6"/>
        <v>103.99584894154268</v>
      </c>
      <c r="AD31">
        <f t="shared" si="6"/>
        <v>103.67151901519912</v>
      </c>
      <c r="AE31">
        <f t="shared" si="6"/>
        <v>102.45502056011871</v>
      </c>
      <c r="AF31">
        <f t="shared" si="6"/>
        <v>106.50794670425516</v>
      </c>
      <c r="AG31">
        <f t="shared" si="6"/>
        <v>99.22455399516484</v>
      </c>
      <c r="AH31">
        <f t="shared" si="6"/>
        <v>98.964352470845938</v>
      </c>
      <c r="AI31">
        <f t="shared" si="6"/>
        <v>0</v>
      </c>
      <c r="AJ31">
        <f t="shared" si="6"/>
        <v>0</v>
      </c>
      <c r="AK31">
        <f t="shared" si="6"/>
        <v>0</v>
      </c>
    </row>
    <row r="32" spans="1:37" x14ac:dyDescent="0.35">
      <c r="A32" t="s">
        <v>57</v>
      </c>
      <c r="D32">
        <f t="shared" ref="D32:AK32" si="7">100*D9/AVERAGE($K9:$Q9)</f>
        <v>93.10049685776562</v>
      </c>
      <c r="E32">
        <f t="shared" si="7"/>
        <v>90.575841503411127</v>
      </c>
      <c r="F32">
        <f t="shared" si="7"/>
        <v>92.746686087200743</v>
      </c>
      <c r="G32">
        <f t="shared" si="7"/>
        <v>92.737772636254917</v>
      </c>
      <c r="H32">
        <f t="shared" si="7"/>
        <v>93.589652070504684</v>
      </c>
      <c r="I32">
        <f t="shared" si="7"/>
        <v>97.978060249011463</v>
      </c>
      <c r="J32">
        <f t="shared" si="7"/>
        <v>101.59131440654707</v>
      </c>
      <c r="K32">
        <f t="shared" si="7"/>
        <v>103.7050395935331</v>
      </c>
      <c r="L32">
        <f t="shared" si="7"/>
        <v>104.67762998973433</v>
      </c>
      <c r="M32">
        <f t="shared" si="7"/>
        <v>102.78897101702073</v>
      </c>
      <c r="N32">
        <f t="shared" si="7"/>
        <v>97.83736097534613</v>
      </c>
      <c r="O32">
        <f t="shared" si="7"/>
        <v>97.501535887753889</v>
      </c>
      <c r="P32">
        <f t="shared" si="7"/>
        <v>95.93666283653063</v>
      </c>
      <c r="Q32">
        <f t="shared" si="7"/>
        <v>97.552799700081238</v>
      </c>
      <c r="R32">
        <f t="shared" si="7"/>
        <v>97.237946627759641</v>
      </c>
      <c r="S32">
        <f t="shared" si="7"/>
        <v>97.554493234848451</v>
      </c>
      <c r="T32">
        <f t="shared" si="7"/>
        <v>97.871495334502612</v>
      </c>
      <c r="U32">
        <f t="shared" si="7"/>
        <v>98.938572275442098</v>
      </c>
      <c r="V32">
        <f t="shared" si="7"/>
        <v>97.076454826045435</v>
      </c>
      <c r="W32">
        <f t="shared" si="7"/>
        <v>93.455253248672165</v>
      </c>
      <c r="X32">
        <f t="shared" si="7"/>
        <v>94.661936803972239</v>
      </c>
      <c r="Y32">
        <f t="shared" si="7"/>
        <v>93.53154125575206</v>
      </c>
      <c r="Z32">
        <f t="shared" si="7"/>
        <v>92.583220818077507</v>
      </c>
      <c r="AA32">
        <f t="shared" si="7"/>
        <v>91.833562362177801</v>
      </c>
      <c r="AB32">
        <f t="shared" si="7"/>
        <v>90.869687643660825</v>
      </c>
      <c r="AC32">
        <f t="shared" si="7"/>
        <v>87.850303367902811</v>
      </c>
      <c r="AD32">
        <f t="shared" si="7"/>
        <v>84.882520854558194</v>
      </c>
      <c r="AE32">
        <f t="shared" si="7"/>
        <v>83.003773300174984</v>
      </c>
      <c r="AF32">
        <f t="shared" si="7"/>
        <v>83.018639245976004</v>
      </c>
      <c r="AG32">
        <f t="shared" si="7"/>
        <v>78.739407981150208</v>
      </c>
      <c r="AH32">
        <f t="shared" si="7"/>
        <v>75.37580747508305</v>
      </c>
      <c r="AI32">
        <f t="shared" si="7"/>
        <v>0</v>
      </c>
      <c r="AJ32">
        <f t="shared" si="7"/>
        <v>0</v>
      </c>
      <c r="AK32">
        <f t="shared" si="7"/>
        <v>0</v>
      </c>
    </row>
  </sheetData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CA003D-F2D6-48FF-A280-659571302179}">
  <dimension ref="A2:AK32"/>
  <sheetViews>
    <sheetView zoomScale="70" zoomScaleNormal="70" workbookViewId="0"/>
  </sheetViews>
  <sheetFormatPr baseColWidth="10" defaultColWidth="9.08984375" defaultRowHeight="14.5" x14ac:dyDescent="0.35"/>
  <sheetData>
    <row r="2" spans="1:37" x14ac:dyDescent="0.35">
      <c r="A2" s="1" t="s">
        <v>100</v>
      </c>
    </row>
    <row r="3" spans="1:37" x14ac:dyDescent="0.35">
      <c r="D3" s="2">
        <v>1990</v>
      </c>
      <c r="E3" s="2">
        <v>1991</v>
      </c>
      <c r="F3" s="2">
        <v>1992</v>
      </c>
      <c r="G3" s="2">
        <v>1993</v>
      </c>
      <c r="H3" s="2">
        <v>1994</v>
      </c>
      <c r="I3" s="2">
        <v>1995</v>
      </c>
      <c r="J3" s="2">
        <v>1996</v>
      </c>
      <c r="K3" s="2">
        <v>1997</v>
      </c>
      <c r="L3" s="2">
        <v>1998</v>
      </c>
      <c r="M3" s="2">
        <v>1999</v>
      </c>
      <c r="N3" s="2">
        <v>2000</v>
      </c>
      <c r="O3" s="2">
        <v>2001</v>
      </c>
      <c r="P3" s="2">
        <v>2002</v>
      </c>
      <c r="Q3" s="2">
        <v>2003</v>
      </c>
      <c r="R3" s="2">
        <v>2004</v>
      </c>
      <c r="S3" s="2">
        <v>2005</v>
      </c>
      <c r="T3" s="2">
        <v>2006</v>
      </c>
      <c r="U3" s="2">
        <v>2007</v>
      </c>
      <c r="V3" s="2">
        <v>2008</v>
      </c>
      <c r="W3" s="2">
        <v>2009</v>
      </c>
      <c r="X3" s="2">
        <v>2010</v>
      </c>
      <c r="Y3" s="2">
        <v>2011</v>
      </c>
      <c r="Z3" s="2">
        <v>2012</v>
      </c>
      <c r="AA3" s="2">
        <v>2013</v>
      </c>
      <c r="AB3" s="2">
        <v>2014</v>
      </c>
      <c r="AC3" s="2">
        <v>2015</v>
      </c>
      <c r="AD3" s="2">
        <v>2016</v>
      </c>
      <c r="AE3" s="2">
        <v>2017</v>
      </c>
      <c r="AF3" s="2">
        <v>2018</v>
      </c>
      <c r="AG3" s="2">
        <v>2019</v>
      </c>
      <c r="AH3" s="2">
        <v>2020</v>
      </c>
      <c r="AI3" s="2">
        <v>2021</v>
      </c>
      <c r="AJ3" s="2">
        <v>2022</v>
      </c>
      <c r="AK3" s="2">
        <v>2023</v>
      </c>
    </row>
    <row r="4" spans="1:37" x14ac:dyDescent="0.35">
      <c r="A4" t="s">
        <v>64</v>
      </c>
      <c r="D4" s="3">
        <f>'NOx-CEIP 2022'!B43</f>
        <v>260.0998166</v>
      </c>
      <c r="E4" s="3">
        <f>'NOx-CEIP 2022'!C43</f>
        <v>274.43845720000002</v>
      </c>
      <c r="F4" s="3">
        <f>'NOx-CEIP 2022'!D43</f>
        <v>295.55404900000002</v>
      </c>
      <c r="G4" s="3">
        <f>'NOx-CEIP 2022'!E43</f>
        <v>285.64661059999997</v>
      </c>
      <c r="H4" s="3">
        <f>'NOx-CEIP 2022'!F43</f>
        <v>285.49929300000002</v>
      </c>
      <c r="I4" s="3">
        <f>'NOx-CEIP 2022'!G43</f>
        <v>297.00921799999998</v>
      </c>
      <c r="J4" s="3">
        <f>'NOx-CEIP 2022'!H43</f>
        <v>278.87030499999997</v>
      </c>
      <c r="K4" s="3">
        <f>'NOx-CEIP 2022'!I43</f>
        <v>281.23491580000001</v>
      </c>
      <c r="L4" s="3">
        <f>'NOx-CEIP 2022'!J43</f>
        <v>294.15367950000001</v>
      </c>
      <c r="M4" s="3">
        <f>'NOx-CEIP 2022'!K43</f>
        <v>305.77075660000003</v>
      </c>
      <c r="N4" s="3">
        <f>'NOx-CEIP 2022'!L43</f>
        <v>300.56249059999999</v>
      </c>
      <c r="O4" s="3">
        <f>'NOx-CEIP 2022'!M43</f>
        <v>297.87268660000001</v>
      </c>
      <c r="P4" s="3">
        <f>'NOx-CEIP 2022'!N43</f>
        <v>303.48032449999999</v>
      </c>
      <c r="Q4" s="3">
        <f>'NOx-CEIP 2022'!O43</f>
        <v>279.02190810000002</v>
      </c>
      <c r="R4" s="3">
        <f>'NOx-CEIP 2022'!P43</f>
        <v>281.53558870000001</v>
      </c>
      <c r="S4" s="3">
        <f>'NOx-CEIP 2022'!Q43</f>
        <v>283.0566068</v>
      </c>
      <c r="T4" s="3">
        <f>'NOx-CEIP 2022'!R43</f>
        <v>261.58889069999998</v>
      </c>
      <c r="U4" s="3">
        <f>'NOx-CEIP 2022'!S43</f>
        <v>251.3467474</v>
      </c>
      <c r="V4" s="3">
        <f>'NOx-CEIP 2022'!T43</f>
        <v>233.4369284</v>
      </c>
      <c r="W4" s="3">
        <f>'NOx-CEIP 2022'!U43</f>
        <v>220.7250746</v>
      </c>
      <c r="X4" s="3">
        <f>'NOx-CEIP 2022'!V43</f>
        <v>203.79556629999999</v>
      </c>
      <c r="Y4" s="3">
        <f>'NOx-CEIP 2022'!W43</f>
        <v>186.94178099999999</v>
      </c>
      <c r="Z4" s="3">
        <f>'NOx-CEIP 2022'!X43</f>
        <v>173.59713669999999</v>
      </c>
      <c r="AA4" s="3">
        <f>'NOx-CEIP 2022'!Y43</f>
        <v>169.67960249999999</v>
      </c>
      <c r="AB4" s="3">
        <f>'NOx-CEIP 2022'!Z43</f>
        <v>167.26084700000001</v>
      </c>
      <c r="AC4" s="3">
        <f>'NOx-CEIP 2022'!AA43</f>
        <v>170.19927430000001</v>
      </c>
      <c r="AD4" s="3">
        <f>'NOx-CEIP 2022'!AB43</f>
        <v>163.2428711</v>
      </c>
      <c r="AE4" s="3">
        <f>'NOx-CEIP 2022'!AC43</f>
        <v>166.40143850000001</v>
      </c>
      <c r="AF4" s="3">
        <f>'NOx-CEIP 2022'!AD43</f>
        <v>160.68197649999999</v>
      </c>
      <c r="AG4" s="3">
        <f>'NOx-CEIP 2022'!AE43</f>
        <v>154.57997330000001</v>
      </c>
      <c r="AH4" s="3">
        <f>'NOx-CEIP 2022'!AF43</f>
        <v>135.01466790000001</v>
      </c>
      <c r="AI4" s="3">
        <f>'NOx-CEIP 2022'!AG43</f>
        <v>0</v>
      </c>
      <c r="AJ4" s="3">
        <f>'NOx-CEIP 2022'!AH43</f>
        <v>0</v>
      </c>
      <c r="AK4" s="3">
        <f>'NOx-CEIP 2022'!AI43</f>
        <v>0</v>
      </c>
    </row>
    <row r="5" spans="1:37" x14ac:dyDescent="0.35">
      <c r="A5" t="s">
        <v>63</v>
      </c>
      <c r="D5" s="3">
        <f>'NH3-CEIP 2022'!B43</f>
        <v>76.786097580000003</v>
      </c>
      <c r="E5" s="3">
        <f>'NH3-CEIP 2022'!C43</f>
        <v>76.904907620000003</v>
      </c>
      <c r="F5" s="3">
        <f>'NH3-CEIP 2022'!D43</f>
        <v>76.041175210000006</v>
      </c>
      <c r="G5" s="3">
        <f>'NH3-CEIP 2022'!E43</f>
        <v>74.516976979999995</v>
      </c>
      <c r="H5" s="3">
        <f>'NH3-CEIP 2022'!F43</f>
        <v>73.798722429999998</v>
      </c>
      <c r="I5" s="3">
        <f>'NH3-CEIP 2022'!G43</f>
        <v>72.43402107</v>
      </c>
      <c r="J5" s="3">
        <f>'NH3-CEIP 2022'!H43</f>
        <v>74.047371799999993</v>
      </c>
      <c r="K5" s="3">
        <f>'NH3-CEIP 2022'!I43</f>
        <v>73.384394900000004</v>
      </c>
      <c r="L5" s="3">
        <f>'NH3-CEIP 2022'!J43</f>
        <v>71.398918600000002</v>
      </c>
      <c r="M5" s="3">
        <f>'NH3-CEIP 2022'!K43</f>
        <v>73.665234499999997</v>
      </c>
      <c r="N5" s="3">
        <f>'NH3-CEIP 2022'!L43</f>
        <v>76.599522750000006</v>
      </c>
      <c r="O5" s="3">
        <f>'NH3-CEIP 2022'!M43</f>
        <v>73.193075609999994</v>
      </c>
      <c r="P5" s="3">
        <f>'NH3-CEIP 2022'!N43</f>
        <v>71.236329909999995</v>
      </c>
      <c r="Q5" s="3">
        <f>'NH3-CEIP 2022'!O43</f>
        <v>67.543204700000004</v>
      </c>
      <c r="R5" s="3">
        <f>'NH3-CEIP 2022'!P43</f>
        <v>68.917128500000004</v>
      </c>
      <c r="S5" s="3">
        <f>'NH3-CEIP 2022'!Q43</f>
        <v>64.475899630000001</v>
      </c>
      <c r="T5" s="3">
        <f>'NH3-CEIP 2022'!R43</f>
        <v>62.706528630000001</v>
      </c>
      <c r="U5" s="3">
        <f>'NH3-CEIP 2022'!S43</f>
        <v>64.041799479999995</v>
      </c>
      <c r="V5" s="3">
        <f>'NH3-CEIP 2022'!T43</f>
        <v>61.989304580000002</v>
      </c>
      <c r="W5" s="3">
        <f>'NH3-CEIP 2022'!U43</f>
        <v>59.492146339999998</v>
      </c>
      <c r="X5" s="3">
        <f>'NH3-CEIP 2022'!V43</f>
        <v>58.934225120000001</v>
      </c>
      <c r="Y5" s="3">
        <f>'NH3-CEIP 2022'!W43</f>
        <v>59.230425670000002</v>
      </c>
      <c r="Z5" s="3">
        <f>'NH3-CEIP 2022'!X43</f>
        <v>57.418911450000003</v>
      </c>
      <c r="AA5" s="3">
        <f>'NH3-CEIP 2022'!Y43</f>
        <v>55.85392358</v>
      </c>
      <c r="AB5" s="3">
        <f>'NH3-CEIP 2022'!Z43</f>
        <v>58.241262669999998</v>
      </c>
      <c r="AC5" s="3">
        <f>'NH3-CEIP 2022'!AA43</f>
        <v>59.151583850000002</v>
      </c>
      <c r="AD5" s="3">
        <f>'NH3-CEIP 2022'!AB43</f>
        <v>59.658172450000002</v>
      </c>
      <c r="AE5" s="3">
        <f>'NH3-CEIP 2022'!AC43</f>
        <v>60.358454080000001</v>
      </c>
      <c r="AF5" s="3">
        <f>'NH3-CEIP 2022'!AD43</f>
        <v>60.524848720000001</v>
      </c>
      <c r="AG5" s="3">
        <f>'NH3-CEIP 2022'!AE43</f>
        <v>61.90060356</v>
      </c>
      <c r="AH5" s="3">
        <f>'NH3-CEIP 2022'!AF43</f>
        <v>63.280874439999998</v>
      </c>
      <c r="AI5" s="3">
        <f>'NH3-CEIP 2022'!AG43</f>
        <v>0</v>
      </c>
      <c r="AJ5" s="3">
        <f>'NH3-CEIP 2022'!AH43</f>
        <v>0</v>
      </c>
      <c r="AK5" s="3">
        <f>'NH3-CEIP 2022'!AI43</f>
        <v>0</v>
      </c>
    </row>
    <row r="7" spans="1:37" x14ac:dyDescent="0.35">
      <c r="A7" t="s">
        <v>65</v>
      </c>
      <c r="D7">
        <f t="shared" ref="D7:AK7" si="0">D4*14/46</f>
        <v>79.160813747826083</v>
      </c>
      <c r="E7">
        <f t="shared" si="0"/>
        <v>83.524747843478266</v>
      </c>
      <c r="F7">
        <f t="shared" si="0"/>
        <v>89.95123230434784</v>
      </c>
      <c r="G7">
        <f t="shared" si="0"/>
        <v>86.935924965217382</v>
      </c>
      <c r="H7">
        <f t="shared" si="0"/>
        <v>86.891089173913045</v>
      </c>
      <c r="I7">
        <f t="shared" si="0"/>
        <v>90.394109826086947</v>
      </c>
      <c r="J7">
        <f t="shared" si="0"/>
        <v>84.873571086956517</v>
      </c>
      <c r="K7">
        <f t="shared" si="0"/>
        <v>85.593235243478262</v>
      </c>
      <c r="L7">
        <f t="shared" si="0"/>
        <v>89.525032891304349</v>
      </c>
      <c r="M7">
        <f t="shared" si="0"/>
        <v>93.060665052173931</v>
      </c>
      <c r="N7">
        <f t="shared" si="0"/>
        <v>91.475540617391303</v>
      </c>
      <c r="O7">
        <f t="shared" si="0"/>
        <v>90.656904617391305</v>
      </c>
      <c r="P7">
        <f t="shared" si="0"/>
        <v>92.363577021739133</v>
      </c>
      <c r="Q7">
        <f t="shared" si="0"/>
        <v>84.919711160869568</v>
      </c>
      <c r="R7">
        <f t="shared" si="0"/>
        <v>85.684744386956524</v>
      </c>
      <c r="S7">
        <f t="shared" si="0"/>
        <v>86.147662939130427</v>
      </c>
      <c r="T7">
        <f t="shared" si="0"/>
        <v>79.614010213043471</v>
      </c>
      <c r="U7">
        <f t="shared" si="0"/>
        <v>76.496836165217388</v>
      </c>
      <c r="V7">
        <f t="shared" si="0"/>
        <v>71.046021686956522</v>
      </c>
      <c r="W7">
        <f t="shared" si="0"/>
        <v>67.177196617391303</v>
      </c>
      <c r="X7">
        <f t="shared" si="0"/>
        <v>62.024737569565211</v>
      </c>
      <c r="Y7">
        <f t="shared" si="0"/>
        <v>56.895324652173912</v>
      </c>
      <c r="Z7">
        <f t="shared" si="0"/>
        <v>52.833911169565219</v>
      </c>
      <c r="AA7">
        <f t="shared" si="0"/>
        <v>51.641618152173912</v>
      </c>
      <c r="AB7">
        <f t="shared" si="0"/>
        <v>50.905475173913047</v>
      </c>
      <c r="AC7">
        <f t="shared" si="0"/>
        <v>51.799779134782611</v>
      </c>
      <c r="AD7">
        <f t="shared" si="0"/>
        <v>49.682612943478262</v>
      </c>
      <c r="AE7">
        <f t="shared" si="0"/>
        <v>50.643916065217397</v>
      </c>
      <c r="AF7">
        <f t="shared" si="0"/>
        <v>48.903210239130431</v>
      </c>
      <c r="AG7">
        <f t="shared" si="0"/>
        <v>47.046078830434787</v>
      </c>
      <c r="AH7">
        <f t="shared" si="0"/>
        <v>41.091420665217399</v>
      </c>
      <c r="AI7">
        <f t="shared" si="0"/>
        <v>0</v>
      </c>
      <c r="AJ7">
        <f t="shared" si="0"/>
        <v>0</v>
      </c>
      <c r="AK7">
        <f t="shared" si="0"/>
        <v>0</v>
      </c>
    </row>
    <row r="8" spans="1:37" x14ac:dyDescent="0.35">
      <c r="A8" t="s">
        <v>66</v>
      </c>
      <c r="D8">
        <f t="shared" ref="D8:H8" si="1">D5*14/17</f>
        <v>63.2356097717647</v>
      </c>
      <c r="E8">
        <f t="shared" si="1"/>
        <v>63.33345333411765</v>
      </c>
      <c r="F8">
        <f t="shared" si="1"/>
        <v>62.622144290588238</v>
      </c>
      <c r="G8">
        <f t="shared" si="1"/>
        <v>61.366922218823525</v>
      </c>
      <c r="H8">
        <f t="shared" si="1"/>
        <v>60.775418471764702</v>
      </c>
      <c r="I8">
        <f>I5*14/17</f>
        <v>59.651546763529417</v>
      </c>
      <c r="J8">
        <f t="shared" ref="J8:AK8" si="2">J5*14/17</f>
        <v>60.980188541176467</v>
      </c>
      <c r="K8">
        <f t="shared" si="2"/>
        <v>60.434207564705893</v>
      </c>
      <c r="L8">
        <f t="shared" si="2"/>
        <v>58.79910943529412</v>
      </c>
      <c r="M8">
        <f t="shared" si="2"/>
        <v>60.665487235294115</v>
      </c>
      <c r="N8">
        <f t="shared" si="2"/>
        <v>63.081959911764713</v>
      </c>
      <c r="O8">
        <f t="shared" si="2"/>
        <v>60.276650502352929</v>
      </c>
      <c r="P8">
        <f t="shared" si="2"/>
        <v>58.66521286705882</v>
      </c>
      <c r="Q8">
        <f t="shared" si="2"/>
        <v>55.623815635294122</v>
      </c>
      <c r="R8">
        <f t="shared" si="2"/>
        <v>56.755282294117649</v>
      </c>
      <c r="S8">
        <f t="shared" si="2"/>
        <v>53.097799695294114</v>
      </c>
      <c r="T8">
        <f t="shared" si="2"/>
        <v>51.640670636470588</v>
      </c>
      <c r="U8">
        <f t="shared" si="2"/>
        <v>52.740305454117639</v>
      </c>
      <c r="V8">
        <f t="shared" si="2"/>
        <v>51.050015536470589</v>
      </c>
      <c r="W8">
        <f t="shared" si="2"/>
        <v>48.993532280000004</v>
      </c>
      <c r="X8">
        <f t="shared" si="2"/>
        <v>48.534067745882354</v>
      </c>
      <c r="Y8">
        <f t="shared" si="2"/>
        <v>48.777997610588237</v>
      </c>
      <c r="Z8">
        <f t="shared" si="2"/>
        <v>47.286162370588237</v>
      </c>
      <c r="AA8">
        <f t="shared" si="2"/>
        <v>45.997348830588237</v>
      </c>
      <c r="AB8">
        <f t="shared" si="2"/>
        <v>47.963392787058822</v>
      </c>
      <c r="AC8">
        <f t="shared" si="2"/>
        <v>48.713069052941179</v>
      </c>
      <c r="AD8">
        <f t="shared" si="2"/>
        <v>49.130259664705882</v>
      </c>
      <c r="AE8">
        <f t="shared" si="2"/>
        <v>49.706962183529413</v>
      </c>
      <c r="AF8">
        <f t="shared" si="2"/>
        <v>49.84399306352941</v>
      </c>
      <c r="AG8">
        <f t="shared" si="2"/>
        <v>50.976967637647064</v>
      </c>
      <c r="AH8">
        <f t="shared" si="2"/>
        <v>52.113661303529412</v>
      </c>
      <c r="AI8">
        <f t="shared" si="2"/>
        <v>0</v>
      </c>
      <c r="AJ8">
        <f t="shared" si="2"/>
        <v>0</v>
      </c>
      <c r="AK8">
        <f t="shared" si="2"/>
        <v>0</v>
      </c>
    </row>
    <row r="9" spans="1:37" x14ac:dyDescent="0.35">
      <c r="A9" t="s">
        <v>67</v>
      </c>
      <c r="D9">
        <f t="shared" ref="D9:H9" si="3">D7+D8</f>
        <v>142.39642351959077</v>
      </c>
      <c r="E9">
        <f t="shared" si="3"/>
        <v>146.8582011775959</v>
      </c>
      <c r="F9">
        <f t="shared" si="3"/>
        <v>152.57337659493606</v>
      </c>
      <c r="G9">
        <f t="shared" si="3"/>
        <v>148.3028471840409</v>
      </c>
      <c r="H9">
        <f t="shared" si="3"/>
        <v>147.66650764567774</v>
      </c>
      <c r="I9">
        <f>I7+I8</f>
        <v>150.04565658961636</v>
      </c>
      <c r="J9">
        <f t="shared" ref="J9:AD9" si="4">J7+J8</f>
        <v>145.85375962813299</v>
      </c>
      <c r="K9">
        <f t="shared" si="4"/>
        <v>146.02744280818416</v>
      </c>
      <c r="L9">
        <f t="shared" si="4"/>
        <v>148.32414232659846</v>
      </c>
      <c r="M9">
        <f t="shared" si="4"/>
        <v>153.72615228746804</v>
      </c>
      <c r="N9">
        <f t="shared" si="4"/>
        <v>154.55750052915602</v>
      </c>
      <c r="O9">
        <f t="shared" si="4"/>
        <v>150.93355511974423</v>
      </c>
      <c r="P9">
        <f t="shared" si="4"/>
        <v>151.02878988879795</v>
      </c>
      <c r="Q9">
        <f t="shared" si="4"/>
        <v>140.54352679616369</v>
      </c>
      <c r="R9">
        <f t="shared" si="4"/>
        <v>142.44002668107419</v>
      </c>
      <c r="S9">
        <f t="shared" si="4"/>
        <v>139.24546263442454</v>
      </c>
      <c r="T9">
        <f t="shared" si="4"/>
        <v>131.25468084951405</v>
      </c>
      <c r="U9">
        <f t="shared" si="4"/>
        <v>129.23714161933503</v>
      </c>
      <c r="V9">
        <f t="shared" si="4"/>
        <v>122.09603722342712</v>
      </c>
      <c r="W9">
        <f t="shared" si="4"/>
        <v>116.17072889739131</v>
      </c>
      <c r="X9">
        <f t="shared" si="4"/>
        <v>110.55880531544756</v>
      </c>
      <c r="Y9">
        <f t="shared" si="4"/>
        <v>105.67332226276216</v>
      </c>
      <c r="Z9">
        <f t="shared" si="4"/>
        <v>100.12007354015346</v>
      </c>
      <c r="AA9">
        <f t="shared" si="4"/>
        <v>97.638966982762156</v>
      </c>
      <c r="AB9">
        <f t="shared" si="4"/>
        <v>98.868867960971869</v>
      </c>
      <c r="AC9">
        <f t="shared" si="4"/>
        <v>100.51284818772379</v>
      </c>
      <c r="AD9">
        <f t="shared" si="4"/>
        <v>98.812872608184136</v>
      </c>
      <c r="AE9">
        <f>AE7+AE8</f>
        <v>100.35087824874681</v>
      </c>
      <c r="AF9">
        <f>AF7+AF8</f>
        <v>98.747203302659841</v>
      </c>
      <c r="AG9">
        <f>AG7+AG8</f>
        <v>98.023046468081844</v>
      </c>
      <c r="AH9">
        <f t="shared" ref="AH9:AK9" si="5">AH7+AH8</f>
        <v>93.205081968746811</v>
      </c>
      <c r="AI9">
        <f t="shared" si="5"/>
        <v>0</v>
      </c>
      <c r="AJ9">
        <f t="shared" si="5"/>
        <v>0</v>
      </c>
      <c r="AK9">
        <f t="shared" si="5"/>
        <v>0</v>
      </c>
    </row>
    <row r="28" spans="1:37" x14ac:dyDescent="0.35">
      <c r="A28" t="s">
        <v>98</v>
      </c>
    </row>
    <row r="29" spans="1:37" x14ac:dyDescent="0.35">
      <c r="D29" s="9">
        <v>1990</v>
      </c>
      <c r="E29" s="9">
        <v>1991</v>
      </c>
      <c r="F29" s="9">
        <v>1992</v>
      </c>
      <c r="G29" s="9">
        <v>1993</v>
      </c>
      <c r="H29" s="9">
        <v>1994</v>
      </c>
      <c r="I29" s="2">
        <v>1995</v>
      </c>
      <c r="J29" s="2">
        <v>1996</v>
      </c>
      <c r="K29" s="2">
        <v>1997</v>
      </c>
      <c r="L29" s="2">
        <v>1998</v>
      </c>
      <c r="M29" s="2">
        <v>1999</v>
      </c>
      <c r="N29" s="2">
        <v>2000</v>
      </c>
      <c r="O29" s="2">
        <v>2001</v>
      </c>
      <c r="P29" s="2">
        <v>2002</v>
      </c>
      <c r="Q29" s="2">
        <v>2003</v>
      </c>
      <c r="R29" s="2">
        <v>2004</v>
      </c>
      <c r="S29" s="2">
        <v>2005</v>
      </c>
      <c r="T29" s="2">
        <v>2006</v>
      </c>
      <c r="U29" s="2">
        <v>2007</v>
      </c>
      <c r="V29" s="2">
        <v>2008</v>
      </c>
      <c r="W29" s="2">
        <v>2009</v>
      </c>
      <c r="X29" s="2">
        <v>2010</v>
      </c>
      <c r="Y29" s="2">
        <v>2011</v>
      </c>
      <c r="Z29" s="2">
        <v>2012</v>
      </c>
      <c r="AA29" s="2">
        <v>2013</v>
      </c>
      <c r="AB29" s="2">
        <v>2014</v>
      </c>
      <c r="AC29" s="2">
        <v>2015</v>
      </c>
      <c r="AD29" s="2">
        <v>2016</v>
      </c>
      <c r="AE29" s="2">
        <v>2017</v>
      </c>
      <c r="AF29" s="2">
        <v>2018</v>
      </c>
      <c r="AG29" s="2">
        <v>2019</v>
      </c>
      <c r="AH29" s="2">
        <v>2020</v>
      </c>
      <c r="AI29" s="2">
        <v>2021</v>
      </c>
      <c r="AJ29" s="2">
        <v>2022</v>
      </c>
      <c r="AK29" s="2">
        <v>2023</v>
      </c>
    </row>
    <row r="30" spans="1:37" x14ac:dyDescent="0.35">
      <c r="A30" t="s">
        <v>68</v>
      </c>
      <c r="D30">
        <f t="shared" ref="D30:AK31" si="6">100*D4/AVERAGE($K4:$Q4)</f>
        <v>88.293563620118846</v>
      </c>
      <c r="E30">
        <f t="shared" si="6"/>
        <v>93.160962961615027</v>
      </c>
      <c r="F30">
        <f t="shared" si="6"/>
        <v>100.32886823867612</v>
      </c>
      <c r="G30">
        <f t="shared" si="6"/>
        <v>96.965686156821434</v>
      </c>
      <c r="H30">
        <f t="shared" si="6"/>
        <v>96.91567767908397</v>
      </c>
      <c r="I30">
        <f t="shared" si="6"/>
        <v>100.82284035430091</v>
      </c>
      <c r="J30">
        <f t="shared" si="6"/>
        <v>94.665399376830791</v>
      </c>
      <c r="K30">
        <f t="shared" si="6"/>
        <v>95.468090885174689</v>
      </c>
      <c r="L30">
        <f t="shared" si="6"/>
        <v>99.853498378150334</v>
      </c>
      <c r="M30">
        <f t="shared" si="6"/>
        <v>103.79703493813989</v>
      </c>
      <c r="N30">
        <f t="shared" si="6"/>
        <v>102.02903536231278</v>
      </c>
      <c r="O30">
        <f t="shared" si="6"/>
        <v>101.11595367042955</v>
      </c>
      <c r="P30">
        <f t="shared" si="6"/>
        <v>103.0195241540784</v>
      </c>
      <c r="Q30">
        <f t="shared" si="6"/>
        <v>94.716862611714362</v>
      </c>
      <c r="R30">
        <f t="shared" si="6"/>
        <v>95.570157400145831</v>
      </c>
      <c r="S30">
        <f t="shared" si="6"/>
        <v>96.08648267147899</v>
      </c>
      <c r="T30">
        <f t="shared" si="6"/>
        <v>88.799045171401943</v>
      </c>
      <c r="U30">
        <f t="shared" si="6"/>
        <v>85.322244061404845</v>
      </c>
      <c r="V30">
        <f t="shared" si="6"/>
        <v>79.24257140352988</v>
      </c>
      <c r="W30">
        <f t="shared" si="6"/>
        <v>74.927401608750614</v>
      </c>
      <c r="X30">
        <f t="shared" si="6"/>
        <v>69.180505522152671</v>
      </c>
      <c r="Y30">
        <f t="shared" si="6"/>
        <v>63.459314388389387</v>
      </c>
      <c r="Z30">
        <f t="shared" si="6"/>
        <v>58.929337336149118</v>
      </c>
      <c r="AA30">
        <f t="shared" si="6"/>
        <v>57.599489973535903</v>
      </c>
      <c r="AB30">
        <f t="shared" si="6"/>
        <v>56.778418488702094</v>
      </c>
      <c r="AC30">
        <f t="shared" si="6"/>
        <v>57.775897922355966</v>
      </c>
      <c r="AD30">
        <f t="shared" si="6"/>
        <v>55.414475155761068</v>
      </c>
      <c r="AE30">
        <f t="shared" si="6"/>
        <v>56.486683415366329</v>
      </c>
      <c r="AF30">
        <f t="shared" si="6"/>
        <v>54.545153088390101</v>
      </c>
      <c r="AG30">
        <f t="shared" si="6"/>
        <v>52.473765208182861</v>
      </c>
      <c r="AH30">
        <f t="shared" si="6"/>
        <v>45.832120628561285</v>
      </c>
      <c r="AI30">
        <f t="shared" si="6"/>
        <v>0</v>
      </c>
      <c r="AJ30">
        <f t="shared" si="6"/>
        <v>0</v>
      </c>
      <c r="AK30">
        <f t="shared" si="6"/>
        <v>0</v>
      </c>
    </row>
    <row r="31" spans="1:37" x14ac:dyDescent="0.35">
      <c r="A31" t="s">
        <v>69</v>
      </c>
      <c r="D31">
        <f t="shared" si="6"/>
        <v>106.01198397502914</v>
      </c>
      <c r="E31">
        <f t="shared" si="6"/>
        <v>106.17601481464082</v>
      </c>
      <c r="F31">
        <f t="shared" si="6"/>
        <v>104.98353350235334</v>
      </c>
      <c r="G31">
        <f t="shared" si="6"/>
        <v>102.87920363762512</v>
      </c>
      <c r="H31">
        <f t="shared" si="6"/>
        <v>101.8875711384574</v>
      </c>
      <c r="I31">
        <f t="shared" si="6"/>
        <v>100.0034449324565</v>
      </c>
      <c r="J31">
        <f t="shared" si="6"/>
        <v>102.23086001311832</v>
      </c>
      <c r="K31">
        <f t="shared" si="6"/>
        <v>101.31554462773377</v>
      </c>
      <c r="L31">
        <f t="shared" si="6"/>
        <v>98.574367665600661</v>
      </c>
      <c r="M31">
        <f t="shared" si="6"/>
        <v>101.70327579409151</v>
      </c>
      <c r="N31">
        <f t="shared" si="6"/>
        <v>105.75439609764682</v>
      </c>
      <c r="O31">
        <f t="shared" si="6"/>
        <v>101.05140648105345</v>
      </c>
      <c r="P31">
        <f t="shared" si="6"/>
        <v>98.349895395983836</v>
      </c>
      <c r="Q31">
        <f t="shared" si="6"/>
        <v>93.251113937889912</v>
      </c>
      <c r="R31">
        <f t="shared" si="6"/>
        <v>95.147972776389452</v>
      </c>
      <c r="S31">
        <f t="shared" si="6"/>
        <v>89.016348711169215</v>
      </c>
      <c r="T31">
        <f t="shared" si="6"/>
        <v>86.57352981543805</v>
      </c>
      <c r="U31">
        <f t="shared" si="6"/>
        <v>88.417023838624246</v>
      </c>
      <c r="V31">
        <f t="shared" si="6"/>
        <v>85.583320039301299</v>
      </c>
      <c r="W31">
        <f t="shared" si="6"/>
        <v>82.135707676318759</v>
      </c>
      <c r="X31">
        <f t="shared" si="6"/>
        <v>81.365433664511528</v>
      </c>
      <c r="Y31">
        <f t="shared" si="6"/>
        <v>81.774372378023827</v>
      </c>
      <c r="Z31">
        <f t="shared" si="6"/>
        <v>79.273369950323982</v>
      </c>
      <c r="AA31">
        <f t="shared" si="6"/>
        <v>77.112725325524494</v>
      </c>
      <c r="AB31">
        <f t="shared" si="6"/>
        <v>80.408719800153975</v>
      </c>
      <c r="AC31">
        <f t="shared" si="6"/>
        <v>81.665522234289213</v>
      </c>
      <c r="AD31">
        <f t="shared" si="6"/>
        <v>82.364925697125443</v>
      </c>
      <c r="AE31">
        <f t="shared" si="6"/>
        <v>83.331744526018554</v>
      </c>
      <c r="AF31">
        <f t="shared" si="6"/>
        <v>83.561471344611363</v>
      </c>
      <c r="AG31">
        <f t="shared" si="6"/>
        <v>85.46085814310959</v>
      </c>
      <c r="AH31">
        <f t="shared" si="6"/>
        <v>87.36647985098854</v>
      </c>
      <c r="AI31">
        <f t="shared" si="6"/>
        <v>0</v>
      </c>
      <c r="AJ31">
        <f t="shared" si="6"/>
        <v>0</v>
      </c>
      <c r="AK31">
        <f t="shared" si="6"/>
        <v>0</v>
      </c>
    </row>
    <row r="32" spans="1:37" x14ac:dyDescent="0.35">
      <c r="A32" t="s">
        <v>57</v>
      </c>
      <c r="D32">
        <f t="shared" ref="D32:AK32" si="7">100*D9/AVERAGE($K9:$Q9)</f>
        <v>95.372285649517352</v>
      </c>
      <c r="E32">
        <f t="shared" si="7"/>
        <v>98.360632707583434</v>
      </c>
      <c r="F32">
        <f t="shared" si="7"/>
        <v>102.18846299269362</v>
      </c>
      <c r="G32">
        <f t="shared" si="7"/>
        <v>99.328207511666548</v>
      </c>
      <c r="H32">
        <f t="shared" si="7"/>
        <v>98.902008912552844</v>
      </c>
      <c r="I32">
        <f t="shared" si="7"/>
        <v>100.49548202848993</v>
      </c>
      <c r="J32">
        <f t="shared" si="7"/>
        <v>97.68789189004147</v>
      </c>
      <c r="K32">
        <f t="shared" si="7"/>
        <v>97.804218982049349</v>
      </c>
      <c r="L32">
        <f t="shared" si="7"/>
        <v>99.342470274513744</v>
      </c>
      <c r="M32">
        <f t="shared" si="7"/>
        <v>102.96055297866754</v>
      </c>
      <c r="N32">
        <f t="shared" si="7"/>
        <v>103.51736178060759</v>
      </c>
      <c r="O32">
        <f t="shared" si="7"/>
        <v>101.0901662919714</v>
      </c>
      <c r="P32">
        <f t="shared" si="7"/>
        <v>101.15395130407676</v>
      </c>
      <c r="Q32">
        <f t="shared" si="7"/>
        <v>94.131278388113557</v>
      </c>
      <c r="R32">
        <f t="shared" si="7"/>
        <v>95.401489565384296</v>
      </c>
      <c r="S32">
        <f t="shared" si="7"/>
        <v>93.261879122564196</v>
      </c>
      <c r="T32">
        <f t="shared" si="7"/>
        <v>87.909925020650988</v>
      </c>
      <c r="U32">
        <f t="shared" si="7"/>
        <v>86.558645803000786</v>
      </c>
      <c r="V32">
        <f t="shared" si="7"/>
        <v>81.775776743049619</v>
      </c>
      <c r="W32">
        <f t="shared" si="7"/>
        <v>77.807206576296778</v>
      </c>
      <c r="X32">
        <f t="shared" si="7"/>
        <v>74.048530861897476</v>
      </c>
      <c r="Y32">
        <f t="shared" si="7"/>
        <v>70.776400328559447</v>
      </c>
      <c r="Z32">
        <f t="shared" si="7"/>
        <v>67.057023041091341</v>
      </c>
      <c r="AA32">
        <f t="shared" si="7"/>
        <v>65.395262180321836</v>
      </c>
      <c r="AB32">
        <f t="shared" si="7"/>
        <v>66.219008061820759</v>
      </c>
      <c r="AC32">
        <f t="shared" si="7"/>
        <v>67.320090153017873</v>
      </c>
      <c r="AD32">
        <f t="shared" si="7"/>
        <v>66.181504277321679</v>
      </c>
      <c r="AE32">
        <f t="shared" si="7"/>
        <v>67.211608191849649</v>
      </c>
      <c r="AF32">
        <f t="shared" si="7"/>
        <v>66.137521208013709</v>
      </c>
      <c r="AG32">
        <f t="shared" si="7"/>
        <v>65.652505568046323</v>
      </c>
      <c r="AH32">
        <f t="shared" si="7"/>
        <v>62.425596667370193</v>
      </c>
      <c r="AI32">
        <f t="shared" si="7"/>
        <v>0</v>
      </c>
      <c r="AJ32">
        <f t="shared" si="7"/>
        <v>0</v>
      </c>
      <c r="AK32">
        <f t="shared" si="7"/>
        <v>0</v>
      </c>
    </row>
  </sheetData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A623D7-C046-4E4C-A9CE-8E803CF184EF}">
  <dimension ref="A2:AK32"/>
  <sheetViews>
    <sheetView zoomScale="70" zoomScaleNormal="70" workbookViewId="0"/>
  </sheetViews>
  <sheetFormatPr baseColWidth="10" defaultColWidth="9.08984375" defaultRowHeight="14.5" x14ac:dyDescent="0.35"/>
  <sheetData>
    <row r="2" spans="1:37" x14ac:dyDescent="0.35">
      <c r="A2" s="1" t="s">
        <v>101</v>
      </c>
    </row>
    <row r="3" spans="1:37" x14ac:dyDescent="0.35">
      <c r="D3" s="2">
        <v>1990</v>
      </c>
      <c r="E3" s="2">
        <v>1991</v>
      </c>
      <c r="F3" s="2">
        <v>1992</v>
      </c>
      <c r="G3" s="2">
        <v>1993</v>
      </c>
      <c r="H3" s="2">
        <v>1994</v>
      </c>
      <c r="I3" s="2">
        <v>1995</v>
      </c>
      <c r="J3" s="2">
        <v>1996</v>
      </c>
      <c r="K3" s="2">
        <v>1997</v>
      </c>
      <c r="L3" s="2">
        <v>1998</v>
      </c>
      <c r="M3" s="2">
        <v>1999</v>
      </c>
      <c r="N3" s="2">
        <v>2000</v>
      </c>
      <c r="O3" s="2">
        <v>2001</v>
      </c>
      <c r="P3" s="2">
        <v>2002</v>
      </c>
      <c r="Q3" s="2">
        <v>2003</v>
      </c>
      <c r="R3" s="2">
        <v>2004</v>
      </c>
      <c r="S3" s="2">
        <v>2005</v>
      </c>
      <c r="T3" s="2">
        <v>2006</v>
      </c>
      <c r="U3" s="2">
        <v>2007</v>
      </c>
      <c r="V3" s="2">
        <v>2008</v>
      </c>
      <c r="W3" s="2">
        <v>2009</v>
      </c>
      <c r="X3" s="2">
        <v>2010</v>
      </c>
      <c r="Y3" s="2">
        <v>2011</v>
      </c>
      <c r="Z3" s="2">
        <v>2012</v>
      </c>
      <c r="AA3" s="2">
        <v>2013</v>
      </c>
      <c r="AB3" s="2">
        <v>2014</v>
      </c>
      <c r="AC3" s="2">
        <v>2015</v>
      </c>
      <c r="AD3" s="2">
        <v>2016</v>
      </c>
      <c r="AE3" s="2">
        <v>2017</v>
      </c>
      <c r="AF3" s="2">
        <v>2018</v>
      </c>
      <c r="AG3" s="2">
        <v>2019</v>
      </c>
      <c r="AH3" s="2">
        <v>2020</v>
      </c>
      <c r="AI3" s="2">
        <v>2021</v>
      </c>
      <c r="AJ3" s="2">
        <v>2022</v>
      </c>
      <c r="AK3" s="2">
        <v>2023</v>
      </c>
    </row>
    <row r="4" spans="1:37" x14ac:dyDescent="0.35">
      <c r="A4" t="s">
        <v>64</v>
      </c>
      <c r="D4" s="3">
        <f>'NOx-CEIP 2022'!B49</f>
        <v>1326.4545290000001</v>
      </c>
      <c r="E4" s="3">
        <f>'NOx-CEIP 2022'!C49</f>
        <v>1367.6464679999999</v>
      </c>
      <c r="F4" s="3">
        <f>'NOx-CEIP 2022'!D49</f>
        <v>1387.930249</v>
      </c>
      <c r="G4" s="3">
        <f>'NOx-CEIP 2022'!E49</f>
        <v>1325.042179</v>
      </c>
      <c r="H4" s="3">
        <f>'NOx-CEIP 2022'!F49</f>
        <v>1331.360091</v>
      </c>
      <c r="I4" s="3">
        <f>'NOx-CEIP 2022'!G49</f>
        <v>1337.7169409999999</v>
      </c>
      <c r="J4" s="3">
        <f>'NOx-CEIP 2022'!H49</f>
        <v>1322.6104600000001</v>
      </c>
      <c r="K4" s="3">
        <f>'NOx-CEIP 2022'!I49</f>
        <v>1341.515232</v>
      </c>
      <c r="L4" s="3">
        <f>'NOx-CEIP 2022'!J49</f>
        <v>1338.290712</v>
      </c>
      <c r="M4" s="3">
        <f>'NOx-CEIP 2022'!K49</f>
        <v>1342.2875160000001</v>
      </c>
      <c r="N4" s="3">
        <f>'NOx-CEIP 2022'!L49</f>
        <v>1349.346063</v>
      </c>
      <c r="O4" s="3">
        <f>'NOx-CEIP 2022'!M49</f>
        <v>1317.4243759999999</v>
      </c>
      <c r="P4" s="3">
        <f>'NOx-CEIP 2022'!N49</f>
        <v>1341.3165590000001</v>
      </c>
      <c r="Q4" s="3">
        <f>'NOx-CEIP 2022'!O49</f>
        <v>1350.8852340000001</v>
      </c>
      <c r="R4" s="3">
        <f>'NOx-CEIP 2022'!P49</f>
        <v>1366.742227</v>
      </c>
      <c r="S4" s="3">
        <f>'NOx-CEIP 2022'!Q49</f>
        <v>1342.6798060000001</v>
      </c>
      <c r="T4" s="3">
        <f>'NOx-CEIP 2022'!R49</f>
        <v>1313.283774</v>
      </c>
      <c r="U4" s="3">
        <f>'NOx-CEIP 2022'!S49</f>
        <v>1313.6216079999999</v>
      </c>
      <c r="V4" s="3">
        <f>'NOx-CEIP 2022'!T49</f>
        <v>1120.7151349999999</v>
      </c>
      <c r="W4" s="3">
        <f>'NOx-CEIP 2022'!U49</f>
        <v>1004.209387</v>
      </c>
      <c r="X4" s="3">
        <f>'NOx-CEIP 2022'!V49</f>
        <v>950.5427608</v>
      </c>
      <c r="Y4" s="3">
        <f>'NOx-CEIP 2022'!W49</f>
        <v>949.07765440000003</v>
      </c>
      <c r="Z4" s="3">
        <f>'NOx-CEIP 2022'!X49</f>
        <v>900.74117230000002</v>
      </c>
      <c r="AA4" s="3">
        <f>'NOx-CEIP 2022'!Y49</f>
        <v>830.33726950000005</v>
      </c>
      <c r="AB4" s="3">
        <f>'NOx-CEIP 2022'!Z49</f>
        <v>825.08637299999998</v>
      </c>
      <c r="AC4" s="3">
        <f>'NOx-CEIP 2022'!AA49</f>
        <v>847.47310430000005</v>
      </c>
      <c r="AD4" s="3">
        <f>'NOx-CEIP 2022'!AB49</f>
        <v>806.98124010000004</v>
      </c>
      <c r="AE4" s="3">
        <f>'NOx-CEIP 2022'!AC49</f>
        <v>810.39552000000003</v>
      </c>
      <c r="AF4" s="3">
        <f>'NOx-CEIP 2022'!AD49</f>
        <v>798.17960000000005</v>
      </c>
      <c r="AG4" s="3">
        <f>'NOx-CEIP 2022'!AE49</f>
        <v>741.44970720000003</v>
      </c>
      <c r="AH4" s="3">
        <f>'NOx-CEIP 2022'!AF49</f>
        <v>633.10052370000005</v>
      </c>
      <c r="AI4" s="3">
        <f>'NOx-CEIP 2022'!AG49</f>
        <v>0</v>
      </c>
      <c r="AJ4" s="3">
        <f>'NOx-CEIP 2022'!AH49</f>
        <v>0</v>
      </c>
      <c r="AK4" s="3">
        <f>'NOx-CEIP 2022'!AI49</f>
        <v>0</v>
      </c>
    </row>
    <row r="5" spans="1:37" x14ac:dyDescent="0.35">
      <c r="A5" t="s">
        <v>63</v>
      </c>
      <c r="D5" s="3">
        <f>'NH3-CEIP 2022'!B49</f>
        <v>458.74748290000002</v>
      </c>
      <c r="E5" s="3">
        <f>'NH3-CEIP 2022'!C49</f>
        <v>446.36248569999998</v>
      </c>
      <c r="F5" s="3">
        <f>'NH3-CEIP 2022'!D49</f>
        <v>441.69587899999999</v>
      </c>
      <c r="G5" s="3">
        <f>'NH3-CEIP 2022'!E49</f>
        <v>419.39526940000002</v>
      </c>
      <c r="H5" s="3">
        <f>'NH3-CEIP 2022'!F49</f>
        <v>435.16772889999999</v>
      </c>
      <c r="I5" s="3">
        <f>'NH3-CEIP 2022'!G49</f>
        <v>425.79367430000002</v>
      </c>
      <c r="J5" s="3">
        <f>'NH3-CEIP 2022'!H49</f>
        <v>466.24313289999998</v>
      </c>
      <c r="K5" s="3">
        <f>'NH3-CEIP 2022'!I49</f>
        <v>467.46483110000003</v>
      </c>
      <c r="L5" s="3">
        <f>'NH3-CEIP 2022'!J49</f>
        <v>493.30317680000002</v>
      </c>
      <c r="M5" s="3">
        <f>'NH3-CEIP 2022'!K49</f>
        <v>494.23678009999998</v>
      </c>
      <c r="N5" s="3">
        <f>'NH3-CEIP 2022'!L49</f>
        <v>516.72961099999998</v>
      </c>
      <c r="O5" s="3">
        <f>'NH3-CEIP 2022'!M49</f>
        <v>512.09846400000004</v>
      </c>
      <c r="P5" s="3">
        <f>'NH3-CEIP 2022'!N49</f>
        <v>501.47063880000002</v>
      </c>
      <c r="Q5" s="3">
        <f>'NH3-CEIP 2022'!O49</f>
        <v>511.76184239999998</v>
      </c>
      <c r="R5" s="3">
        <f>'NH3-CEIP 2022'!P49</f>
        <v>507.81466089999998</v>
      </c>
      <c r="S5" s="3">
        <f>'NH3-CEIP 2022'!Q49</f>
        <v>477.00266929999998</v>
      </c>
      <c r="T5" s="3">
        <f>'NH3-CEIP 2022'!R49</f>
        <v>472.50462599999997</v>
      </c>
      <c r="U5" s="3">
        <f>'NH3-CEIP 2022'!S49</f>
        <v>479.88306189999997</v>
      </c>
      <c r="V5" s="3">
        <f>'NH3-CEIP 2022'!T49</f>
        <v>437.4565647</v>
      </c>
      <c r="W5" s="3">
        <f>'NH3-CEIP 2022'!U49</f>
        <v>434.41508399999998</v>
      </c>
      <c r="X5" s="3">
        <f>'NH3-CEIP 2022'!V49</f>
        <v>431.44999239999999</v>
      </c>
      <c r="Y5" s="3">
        <f>'NH3-CEIP 2022'!W49</f>
        <v>420.53481540000001</v>
      </c>
      <c r="Z5" s="3">
        <f>'NH3-CEIP 2022'!X49</f>
        <v>418.11699979999997</v>
      </c>
      <c r="AA5" s="3">
        <f>'NH3-CEIP 2022'!Y49</f>
        <v>421.79353459999999</v>
      </c>
      <c r="AB5" s="3">
        <f>'NH3-CEIP 2022'!Z49</f>
        <v>441.60769629999999</v>
      </c>
      <c r="AC5" s="3">
        <f>'NH3-CEIP 2022'!AA49</f>
        <v>449.63918539999997</v>
      </c>
      <c r="AD5" s="3">
        <f>'NH3-CEIP 2022'!AB49</f>
        <v>453.012922</v>
      </c>
      <c r="AE5" s="3">
        <f>'NH3-CEIP 2022'!AC49</f>
        <v>472.0376157</v>
      </c>
      <c r="AF5" s="3">
        <f>'NH3-CEIP 2022'!AD49</f>
        <v>470.97181719999998</v>
      </c>
      <c r="AG5" s="3">
        <f>'NH3-CEIP 2022'!AE49</f>
        <v>467.34624480000002</v>
      </c>
      <c r="AH5" s="3">
        <f>'NH3-CEIP 2022'!AF49</f>
        <v>480.20244650000001</v>
      </c>
      <c r="AI5" s="3">
        <f>'NH3-CEIP 2022'!AG49</f>
        <v>0</v>
      </c>
      <c r="AJ5" s="3">
        <f>'NH3-CEIP 2022'!AH49</f>
        <v>0</v>
      </c>
      <c r="AK5" s="3">
        <f>'NH3-CEIP 2022'!AI49</f>
        <v>0</v>
      </c>
    </row>
    <row r="7" spans="1:37" x14ac:dyDescent="0.35">
      <c r="A7" t="s">
        <v>65</v>
      </c>
      <c r="D7">
        <f t="shared" ref="D7:AK7" si="0">D4*14/46</f>
        <v>403.70355230434785</v>
      </c>
      <c r="E7">
        <f t="shared" si="0"/>
        <v>416.24022939130435</v>
      </c>
      <c r="F7">
        <f t="shared" si="0"/>
        <v>422.4135540434782</v>
      </c>
      <c r="G7">
        <f t="shared" si="0"/>
        <v>403.27370665217393</v>
      </c>
      <c r="H7">
        <f t="shared" si="0"/>
        <v>405.19654943478258</v>
      </c>
      <c r="I7">
        <f t="shared" si="0"/>
        <v>407.13124291304342</v>
      </c>
      <c r="J7">
        <f t="shared" si="0"/>
        <v>402.53361826086962</v>
      </c>
      <c r="K7">
        <f t="shared" si="0"/>
        <v>408.28724452173913</v>
      </c>
      <c r="L7">
        <f t="shared" si="0"/>
        <v>407.30586886956519</v>
      </c>
      <c r="M7">
        <f t="shared" si="0"/>
        <v>408.52228747826086</v>
      </c>
      <c r="N7">
        <f t="shared" si="0"/>
        <v>410.67054091304345</v>
      </c>
      <c r="O7">
        <f t="shared" si="0"/>
        <v>400.95524486956526</v>
      </c>
      <c r="P7">
        <f t="shared" si="0"/>
        <v>408.22677882608696</v>
      </c>
      <c r="Q7">
        <f t="shared" si="0"/>
        <v>411.13898426086962</v>
      </c>
      <c r="R7">
        <f t="shared" si="0"/>
        <v>415.96502560869561</v>
      </c>
      <c r="S7">
        <f t="shared" si="0"/>
        <v>408.64168008695657</v>
      </c>
      <c r="T7">
        <f t="shared" si="0"/>
        <v>399.69506165217393</v>
      </c>
      <c r="U7">
        <f t="shared" si="0"/>
        <v>399.79788069565217</v>
      </c>
      <c r="V7">
        <f t="shared" si="0"/>
        <v>341.08721499999996</v>
      </c>
      <c r="W7">
        <f t="shared" si="0"/>
        <v>305.62894386956521</v>
      </c>
      <c r="X7">
        <f t="shared" si="0"/>
        <v>289.29562285217389</v>
      </c>
      <c r="Y7">
        <f t="shared" si="0"/>
        <v>288.84972090434786</v>
      </c>
      <c r="Z7">
        <f t="shared" si="0"/>
        <v>274.13861765652172</v>
      </c>
      <c r="AA7">
        <f t="shared" si="0"/>
        <v>252.71134289130438</v>
      </c>
      <c r="AB7">
        <f t="shared" si="0"/>
        <v>251.11324395652173</v>
      </c>
      <c r="AC7">
        <f t="shared" si="0"/>
        <v>257.92659696086957</v>
      </c>
      <c r="AD7">
        <f t="shared" si="0"/>
        <v>245.60298611739131</v>
      </c>
      <c r="AE7">
        <f t="shared" si="0"/>
        <v>246.6421147826087</v>
      </c>
      <c r="AF7">
        <f t="shared" si="0"/>
        <v>242.92422608695651</v>
      </c>
      <c r="AG7">
        <f t="shared" si="0"/>
        <v>225.65860653913043</v>
      </c>
      <c r="AH7">
        <f t="shared" si="0"/>
        <v>192.6827680826087</v>
      </c>
      <c r="AI7">
        <f t="shared" si="0"/>
        <v>0</v>
      </c>
      <c r="AJ7">
        <f t="shared" si="0"/>
        <v>0</v>
      </c>
      <c r="AK7">
        <f t="shared" si="0"/>
        <v>0</v>
      </c>
    </row>
    <row r="8" spans="1:37" x14ac:dyDescent="0.35">
      <c r="A8" t="s">
        <v>66</v>
      </c>
      <c r="D8">
        <f t="shared" ref="D8:H8" si="1">D5*14/17</f>
        <v>377.79204474117648</v>
      </c>
      <c r="E8">
        <f t="shared" si="1"/>
        <v>367.59263528235294</v>
      </c>
      <c r="F8">
        <f t="shared" si="1"/>
        <v>363.74954741176469</v>
      </c>
      <c r="G8">
        <f t="shared" si="1"/>
        <v>345.38433950588239</v>
      </c>
      <c r="H8">
        <f t="shared" si="1"/>
        <v>358.37342380000001</v>
      </c>
      <c r="I8">
        <f>I5*14/17</f>
        <v>350.65361412941178</v>
      </c>
      <c r="J8">
        <f t="shared" ref="J8:AK8" si="2">J5*14/17</f>
        <v>383.96493297647055</v>
      </c>
      <c r="K8">
        <f t="shared" si="2"/>
        <v>384.97103737647058</v>
      </c>
      <c r="L8">
        <f t="shared" si="2"/>
        <v>406.24967501176474</v>
      </c>
      <c r="M8">
        <f t="shared" si="2"/>
        <v>407.01852478823525</v>
      </c>
      <c r="N8">
        <f t="shared" si="2"/>
        <v>425.54203258823532</v>
      </c>
      <c r="O8">
        <f t="shared" si="2"/>
        <v>421.72814682352941</v>
      </c>
      <c r="P8">
        <f t="shared" si="2"/>
        <v>412.97582018823533</v>
      </c>
      <c r="Q8">
        <f t="shared" si="2"/>
        <v>421.45092903529405</v>
      </c>
      <c r="R8">
        <f t="shared" si="2"/>
        <v>418.20030897647058</v>
      </c>
      <c r="S8">
        <f t="shared" si="2"/>
        <v>392.8257276588235</v>
      </c>
      <c r="T8">
        <f t="shared" si="2"/>
        <v>389.12145670588234</v>
      </c>
      <c r="U8">
        <f t="shared" si="2"/>
        <v>395.19781568235294</v>
      </c>
      <c r="V8">
        <f t="shared" si="2"/>
        <v>360.25834739999999</v>
      </c>
      <c r="W8">
        <f t="shared" si="2"/>
        <v>357.75359858823526</v>
      </c>
      <c r="X8">
        <f t="shared" si="2"/>
        <v>355.31175844705876</v>
      </c>
      <c r="Y8">
        <f t="shared" si="2"/>
        <v>346.3227891529412</v>
      </c>
      <c r="Z8">
        <f t="shared" si="2"/>
        <v>344.33164689411763</v>
      </c>
      <c r="AA8">
        <f t="shared" si="2"/>
        <v>347.3593814352941</v>
      </c>
      <c r="AB8">
        <f t="shared" si="2"/>
        <v>363.67692636470588</v>
      </c>
      <c r="AC8">
        <f t="shared" si="2"/>
        <v>370.2910938588235</v>
      </c>
      <c r="AD8">
        <f t="shared" si="2"/>
        <v>373.0694651764706</v>
      </c>
      <c r="AE8">
        <f t="shared" si="2"/>
        <v>388.73685998823527</v>
      </c>
      <c r="AF8">
        <f t="shared" si="2"/>
        <v>387.85914357647061</v>
      </c>
      <c r="AG8">
        <f t="shared" si="2"/>
        <v>384.87337807058827</v>
      </c>
      <c r="AH8">
        <f t="shared" si="2"/>
        <v>395.46083829411765</v>
      </c>
      <c r="AI8">
        <f t="shared" si="2"/>
        <v>0</v>
      </c>
      <c r="AJ8">
        <f t="shared" si="2"/>
        <v>0</v>
      </c>
      <c r="AK8">
        <f t="shared" si="2"/>
        <v>0</v>
      </c>
    </row>
    <row r="9" spans="1:37" x14ac:dyDescent="0.35">
      <c r="A9" t="s">
        <v>67</v>
      </c>
      <c r="D9">
        <f t="shared" ref="D9:H9" si="3">D7+D8</f>
        <v>781.49559704552439</v>
      </c>
      <c r="E9">
        <f t="shared" si="3"/>
        <v>783.83286467365724</v>
      </c>
      <c r="F9">
        <f t="shared" si="3"/>
        <v>786.1631014552429</v>
      </c>
      <c r="G9">
        <f t="shared" si="3"/>
        <v>748.65804615805632</v>
      </c>
      <c r="H9">
        <f t="shared" si="3"/>
        <v>763.56997323478254</v>
      </c>
      <c r="I9">
        <f>I7+I8</f>
        <v>757.7848570424552</v>
      </c>
      <c r="J9">
        <f t="shared" ref="J9:AD9" si="4">J7+J8</f>
        <v>786.49855123734017</v>
      </c>
      <c r="K9">
        <f t="shared" si="4"/>
        <v>793.2582818982097</v>
      </c>
      <c r="L9">
        <f t="shared" si="4"/>
        <v>813.55554388132987</v>
      </c>
      <c r="M9">
        <f t="shared" si="4"/>
        <v>815.54081226649612</v>
      </c>
      <c r="N9">
        <f t="shared" si="4"/>
        <v>836.21257350127871</v>
      </c>
      <c r="O9">
        <f t="shared" si="4"/>
        <v>822.68339169309468</v>
      </c>
      <c r="P9">
        <f t="shared" si="4"/>
        <v>821.20259901432223</v>
      </c>
      <c r="Q9">
        <f t="shared" si="4"/>
        <v>832.58991329616367</v>
      </c>
      <c r="R9">
        <f t="shared" si="4"/>
        <v>834.16533458516619</v>
      </c>
      <c r="S9">
        <f t="shared" si="4"/>
        <v>801.46740774578006</v>
      </c>
      <c r="T9">
        <f t="shared" si="4"/>
        <v>788.81651835805633</v>
      </c>
      <c r="U9">
        <f t="shared" si="4"/>
        <v>794.99569637800505</v>
      </c>
      <c r="V9">
        <f t="shared" si="4"/>
        <v>701.34556239999995</v>
      </c>
      <c r="W9">
        <f t="shared" si="4"/>
        <v>663.38254245780047</v>
      </c>
      <c r="X9">
        <f t="shared" si="4"/>
        <v>644.60738129923266</v>
      </c>
      <c r="Y9">
        <f t="shared" si="4"/>
        <v>635.17251005728906</v>
      </c>
      <c r="Z9">
        <f t="shared" si="4"/>
        <v>618.47026455063929</v>
      </c>
      <c r="AA9">
        <f t="shared" si="4"/>
        <v>600.07072432659845</v>
      </c>
      <c r="AB9">
        <f t="shared" si="4"/>
        <v>614.79017032122761</v>
      </c>
      <c r="AC9">
        <f t="shared" si="4"/>
        <v>628.21769081969308</v>
      </c>
      <c r="AD9">
        <f t="shared" si="4"/>
        <v>618.67245129386197</v>
      </c>
      <c r="AE9">
        <f>AE7+AE8</f>
        <v>635.37897477084402</v>
      </c>
      <c r="AF9">
        <f>AF7+AF8</f>
        <v>630.78336966342715</v>
      </c>
      <c r="AG9">
        <f>AG7+AG8</f>
        <v>610.53198460971873</v>
      </c>
      <c r="AH9">
        <f t="shared" ref="AH9:AK9" si="5">AH7+AH8</f>
        <v>588.14360637672632</v>
      </c>
      <c r="AI9">
        <f t="shared" si="5"/>
        <v>0</v>
      </c>
      <c r="AJ9">
        <f t="shared" si="5"/>
        <v>0</v>
      </c>
      <c r="AK9">
        <f t="shared" si="5"/>
        <v>0</v>
      </c>
    </row>
    <row r="28" spans="1:37" x14ac:dyDescent="0.35">
      <c r="A28" t="s">
        <v>98</v>
      </c>
    </row>
    <row r="29" spans="1:37" x14ac:dyDescent="0.35">
      <c r="D29" s="9">
        <v>1990</v>
      </c>
      <c r="E29" s="9">
        <v>1991</v>
      </c>
      <c r="F29" s="9">
        <v>1992</v>
      </c>
      <c r="G29" s="9">
        <v>1993</v>
      </c>
      <c r="H29" s="9">
        <v>1994</v>
      </c>
      <c r="I29" s="2">
        <v>1995</v>
      </c>
      <c r="J29" s="2">
        <v>1996</v>
      </c>
      <c r="K29" s="2">
        <v>1997</v>
      </c>
      <c r="L29" s="2">
        <v>1998</v>
      </c>
      <c r="M29" s="2">
        <v>1999</v>
      </c>
      <c r="N29" s="2">
        <v>2000</v>
      </c>
      <c r="O29" s="2">
        <v>2001</v>
      </c>
      <c r="P29" s="2">
        <v>2002</v>
      </c>
      <c r="Q29" s="2">
        <v>2003</v>
      </c>
      <c r="R29" s="2">
        <v>2004</v>
      </c>
      <c r="S29" s="2">
        <v>2005</v>
      </c>
      <c r="T29" s="2">
        <v>2006</v>
      </c>
      <c r="U29" s="2">
        <v>2007</v>
      </c>
      <c r="V29" s="2">
        <v>2008</v>
      </c>
      <c r="W29" s="2">
        <v>2009</v>
      </c>
      <c r="X29" s="2">
        <v>2010</v>
      </c>
      <c r="Y29" s="2">
        <v>2011</v>
      </c>
      <c r="Z29" s="2">
        <v>2012</v>
      </c>
      <c r="AA29" s="2">
        <v>2013</v>
      </c>
      <c r="AB29" s="2">
        <v>2014</v>
      </c>
      <c r="AC29" s="2">
        <v>2015</v>
      </c>
      <c r="AD29" s="2">
        <v>2016</v>
      </c>
      <c r="AE29" s="2">
        <v>2017</v>
      </c>
      <c r="AF29" s="2">
        <v>2018</v>
      </c>
      <c r="AG29" s="2">
        <v>2019</v>
      </c>
      <c r="AH29" s="2">
        <v>2020</v>
      </c>
      <c r="AI29" s="2">
        <v>2021</v>
      </c>
      <c r="AJ29" s="2">
        <v>2022</v>
      </c>
      <c r="AK29" s="2">
        <v>2023</v>
      </c>
    </row>
    <row r="30" spans="1:37" x14ac:dyDescent="0.35">
      <c r="A30" t="s">
        <v>68</v>
      </c>
      <c r="D30">
        <f t="shared" ref="D30:AK31" si="6">100*D4/AVERAGE($K4:$Q4)</f>
        <v>98.977898757475202</v>
      </c>
      <c r="E30">
        <f t="shared" si="6"/>
        <v>102.0515748457462</v>
      </c>
      <c r="F30">
        <f t="shared" si="6"/>
        <v>103.56511788724823</v>
      </c>
      <c r="G30">
        <f t="shared" si="6"/>
        <v>98.872511477132065</v>
      </c>
      <c r="H30">
        <f t="shared" si="6"/>
        <v>99.34394388632748</v>
      </c>
      <c r="I30">
        <f t="shared" si="6"/>
        <v>99.818281786316263</v>
      </c>
      <c r="J30">
        <f t="shared" si="6"/>
        <v>98.691060525194757</v>
      </c>
      <c r="K30">
        <f t="shared" si="6"/>
        <v>100.10170413802918</v>
      </c>
      <c r="L30">
        <f t="shared" si="6"/>
        <v>99.861095653438269</v>
      </c>
      <c r="M30">
        <f t="shared" si="6"/>
        <v>100.15933072521544</v>
      </c>
      <c r="N30">
        <f t="shared" si="6"/>
        <v>100.68602812423413</v>
      </c>
      <c r="O30">
        <f t="shared" si="6"/>
        <v>98.304083296893722</v>
      </c>
      <c r="P30">
        <f t="shared" si="6"/>
        <v>100.08687947902284</v>
      </c>
      <c r="Q30">
        <f t="shared" si="6"/>
        <v>100.80087858316641</v>
      </c>
      <c r="R30">
        <f t="shared" si="6"/>
        <v>101.98410183992983</v>
      </c>
      <c r="S30">
        <f t="shared" si="6"/>
        <v>100.18860277265821</v>
      </c>
      <c r="T30">
        <f t="shared" si="6"/>
        <v>97.995118250153695</v>
      </c>
      <c r="U30">
        <f t="shared" si="6"/>
        <v>98.020326878657556</v>
      </c>
      <c r="V30">
        <f t="shared" si="6"/>
        <v>83.625956821622893</v>
      </c>
      <c r="W30">
        <f t="shared" si="6"/>
        <v>74.932485708895513</v>
      </c>
      <c r="X30">
        <f t="shared" si="6"/>
        <v>70.927968570502998</v>
      </c>
      <c r="Y30">
        <f t="shared" si="6"/>
        <v>70.818644692633285</v>
      </c>
      <c r="Z30">
        <f t="shared" si="6"/>
        <v>67.211854314984151</v>
      </c>
      <c r="AA30">
        <f t="shared" si="6"/>
        <v>61.95842857658139</v>
      </c>
      <c r="AB30">
        <f t="shared" si="6"/>
        <v>61.566615144005752</v>
      </c>
      <c r="AC30">
        <f t="shared" si="6"/>
        <v>63.237076947014302</v>
      </c>
      <c r="AD30">
        <f t="shared" si="6"/>
        <v>60.215639311824148</v>
      </c>
      <c r="AE30">
        <f t="shared" si="6"/>
        <v>60.470407374266998</v>
      </c>
      <c r="AF30">
        <f t="shared" si="6"/>
        <v>59.558875115486188</v>
      </c>
      <c r="AG30">
        <f t="shared" si="6"/>
        <v>55.325781961276128</v>
      </c>
      <c r="AH30">
        <f t="shared" si="6"/>
        <v>47.240940543453135</v>
      </c>
      <c r="AI30">
        <f t="shared" si="6"/>
        <v>0</v>
      </c>
      <c r="AJ30">
        <f t="shared" si="6"/>
        <v>0</v>
      </c>
      <c r="AK30">
        <f t="shared" si="6"/>
        <v>0</v>
      </c>
    </row>
    <row r="31" spans="1:37" x14ac:dyDescent="0.35">
      <c r="A31" t="s">
        <v>69</v>
      </c>
      <c r="D31">
        <f t="shared" si="6"/>
        <v>91.826490620941257</v>
      </c>
      <c r="E31">
        <f t="shared" si="6"/>
        <v>89.347412540693568</v>
      </c>
      <c r="F31">
        <f t="shared" si="6"/>
        <v>88.413307979159484</v>
      </c>
      <c r="G31">
        <f t="shared" si="6"/>
        <v>83.949443228707977</v>
      </c>
      <c r="H31">
        <f t="shared" si="6"/>
        <v>87.106582304851173</v>
      </c>
      <c r="I31">
        <f t="shared" si="6"/>
        <v>85.230198087186196</v>
      </c>
      <c r="J31">
        <f t="shared" si="6"/>
        <v>93.326878655926706</v>
      </c>
      <c r="K31">
        <f t="shared" si="6"/>
        <v>93.571423340062609</v>
      </c>
      <c r="L31">
        <f t="shared" si="6"/>
        <v>98.743429067664366</v>
      </c>
      <c r="M31">
        <f t="shared" si="6"/>
        <v>98.930306419294027</v>
      </c>
      <c r="N31">
        <f t="shared" si="6"/>
        <v>103.43264769127329</v>
      </c>
      <c r="O31">
        <f t="shared" si="6"/>
        <v>102.5056410211301</v>
      </c>
      <c r="P31">
        <f t="shared" si="6"/>
        <v>100.37829225644698</v>
      </c>
      <c r="Q31">
        <f t="shared" si="6"/>
        <v>102.43826020412854</v>
      </c>
      <c r="R31">
        <f t="shared" si="6"/>
        <v>101.64816142756933</v>
      </c>
      <c r="S31">
        <f t="shared" si="6"/>
        <v>95.480591766404189</v>
      </c>
      <c r="T31">
        <f t="shared" si="6"/>
        <v>94.580228175766081</v>
      </c>
      <c r="U31">
        <f t="shared" si="6"/>
        <v>96.057153718082915</v>
      </c>
      <c r="V31">
        <f t="shared" si="6"/>
        <v>87.564733612391734</v>
      </c>
      <c r="W31">
        <f t="shared" si="6"/>
        <v>86.955927004436546</v>
      </c>
      <c r="X31">
        <f t="shared" si="6"/>
        <v>86.362411037272139</v>
      </c>
      <c r="Y31">
        <f t="shared" si="6"/>
        <v>84.177543684801236</v>
      </c>
      <c r="Z31">
        <f t="shared" si="6"/>
        <v>83.693574769891754</v>
      </c>
      <c r="AA31">
        <f t="shared" si="6"/>
        <v>84.42949878236935</v>
      </c>
      <c r="AB31">
        <f t="shared" si="6"/>
        <v>88.395656638985812</v>
      </c>
      <c r="AC31">
        <f t="shared" si="6"/>
        <v>90.003302426710192</v>
      </c>
      <c r="AD31">
        <f t="shared" si="6"/>
        <v>90.678615978948173</v>
      </c>
      <c r="AE31">
        <f t="shared" si="6"/>
        <v>94.486747734932408</v>
      </c>
      <c r="AF31">
        <f t="shared" si="6"/>
        <v>94.27340915627606</v>
      </c>
      <c r="AG31">
        <f t="shared" si="6"/>
        <v>93.547686177090327</v>
      </c>
      <c r="AH31">
        <f t="shared" si="6"/>
        <v>96.121084242106676</v>
      </c>
      <c r="AI31">
        <f t="shared" si="6"/>
        <v>0</v>
      </c>
      <c r="AJ31">
        <f t="shared" si="6"/>
        <v>0</v>
      </c>
      <c r="AK31">
        <f t="shared" si="6"/>
        <v>0</v>
      </c>
    </row>
    <row r="32" spans="1:37" x14ac:dyDescent="0.35">
      <c r="A32" t="s">
        <v>57</v>
      </c>
      <c r="D32">
        <f t="shared" ref="D32:AK32" si="7">100*D9/AVERAGE($K9:$Q9)</f>
        <v>95.386714085639269</v>
      </c>
      <c r="E32">
        <f t="shared" si="7"/>
        <v>95.671993081233325</v>
      </c>
      <c r="F32">
        <f t="shared" si="7"/>
        <v>95.956413915435419</v>
      </c>
      <c r="G32">
        <f t="shared" si="7"/>
        <v>91.378673490635023</v>
      </c>
      <c r="H32">
        <f t="shared" si="7"/>
        <v>93.198772963889922</v>
      </c>
      <c r="I32">
        <f t="shared" si="7"/>
        <v>92.492661213195589</v>
      </c>
      <c r="J32">
        <f t="shared" si="7"/>
        <v>95.997357783290809</v>
      </c>
      <c r="K32">
        <f t="shared" si="7"/>
        <v>96.822427685516672</v>
      </c>
      <c r="L32">
        <f t="shared" si="7"/>
        <v>99.299842955448668</v>
      </c>
      <c r="M32">
        <f t="shared" si="7"/>
        <v>99.542158111868005</v>
      </c>
      <c r="N32">
        <f t="shared" si="7"/>
        <v>102.06528349607147</v>
      </c>
      <c r="O32">
        <f t="shared" si="7"/>
        <v>100.41395724186265</v>
      </c>
      <c r="P32">
        <f t="shared" si="7"/>
        <v>100.23321668695206</v>
      </c>
      <c r="Q32">
        <f t="shared" si="7"/>
        <v>101.62311382228047</v>
      </c>
      <c r="R32">
        <f t="shared" si="7"/>
        <v>101.81540442587007</v>
      </c>
      <c r="S32">
        <f t="shared" si="7"/>
        <v>97.824405870775237</v>
      </c>
      <c r="T32">
        <f t="shared" si="7"/>
        <v>96.280281024112071</v>
      </c>
      <c r="U32">
        <f t="shared" si="7"/>
        <v>97.034490631052165</v>
      </c>
      <c r="V32">
        <f t="shared" si="7"/>
        <v>85.603871459794803</v>
      </c>
      <c r="W32">
        <f t="shared" si="7"/>
        <v>80.970233416606874</v>
      </c>
      <c r="X32">
        <f t="shared" si="7"/>
        <v>78.67860063439457</v>
      </c>
      <c r="Y32">
        <f t="shared" si="7"/>
        <v>77.527012104667165</v>
      </c>
      <c r="Z32">
        <f t="shared" si="7"/>
        <v>75.488392408338726</v>
      </c>
      <c r="AA32">
        <f t="shared" si="7"/>
        <v>73.242606649221315</v>
      </c>
      <c r="AB32">
        <f t="shared" si="7"/>
        <v>75.039212531451142</v>
      </c>
      <c r="AC32">
        <f t="shared" si="7"/>
        <v>76.678130349425203</v>
      </c>
      <c r="AD32">
        <f t="shared" si="7"/>
        <v>75.513070639592499</v>
      </c>
      <c r="AE32">
        <f t="shared" si="7"/>
        <v>77.552212490536377</v>
      </c>
      <c r="AF32">
        <f t="shared" si="7"/>
        <v>76.991288446832343</v>
      </c>
      <c r="AG32">
        <f t="shared" si="7"/>
        <v>74.519472760014409</v>
      </c>
      <c r="AH32">
        <f t="shared" si="7"/>
        <v>71.786822900661207</v>
      </c>
      <c r="AI32">
        <f t="shared" si="7"/>
        <v>0</v>
      </c>
      <c r="AJ32">
        <f t="shared" si="7"/>
        <v>0</v>
      </c>
      <c r="AK32">
        <f t="shared" si="7"/>
        <v>0</v>
      </c>
    </row>
  </sheetData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B59A3F-F9B5-4C6E-84E5-63B959FDBC24}">
  <dimension ref="A2:AK32"/>
  <sheetViews>
    <sheetView zoomScale="70" zoomScaleNormal="70" workbookViewId="0"/>
  </sheetViews>
  <sheetFormatPr baseColWidth="10" defaultColWidth="9.08984375" defaultRowHeight="14.5" x14ac:dyDescent="0.35"/>
  <sheetData>
    <row r="2" spans="1:37" x14ac:dyDescent="0.35">
      <c r="A2" s="1" t="s">
        <v>104</v>
      </c>
    </row>
    <row r="3" spans="1:37" x14ac:dyDescent="0.35">
      <c r="D3" s="2">
        <v>1990</v>
      </c>
      <c r="E3" s="2">
        <v>1991</v>
      </c>
      <c r="F3" s="2">
        <v>1992</v>
      </c>
      <c r="G3" s="2">
        <v>1993</v>
      </c>
      <c r="H3" s="2">
        <v>1994</v>
      </c>
      <c r="I3" s="2">
        <v>1995</v>
      </c>
      <c r="J3" s="2">
        <v>1996</v>
      </c>
      <c r="K3" s="2">
        <v>1997</v>
      </c>
      <c r="L3" s="2">
        <v>1998</v>
      </c>
      <c r="M3" s="2">
        <v>1999</v>
      </c>
      <c r="N3" s="2">
        <v>2000</v>
      </c>
      <c r="O3" s="2">
        <v>2001</v>
      </c>
      <c r="P3" s="2">
        <v>2002</v>
      </c>
      <c r="Q3" s="2">
        <v>2003</v>
      </c>
      <c r="R3" s="2">
        <v>2004</v>
      </c>
      <c r="S3" s="2">
        <v>2005</v>
      </c>
      <c r="T3" s="2">
        <v>2006</v>
      </c>
      <c r="U3" s="2">
        <v>2007</v>
      </c>
      <c r="V3" s="2">
        <v>2008</v>
      </c>
      <c r="W3" s="2">
        <v>2009</v>
      </c>
      <c r="X3" s="2">
        <v>2010</v>
      </c>
      <c r="Y3" s="2">
        <v>2011</v>
      </c>
      <c r="Z3" s="2">
        <v>2012</v>
      </c>
      <c r="AA3" s="2">
        <v>2013</v>
      </c>
      <c r="AB3" s="2">
        <v>2014</v>
      </c>
      <c r="AC3" s="2">
        <v>2015</v>
      </c>
      <c r="AD3" s="2">
        <v>2016</v>
      </c>
      <c r="AE3" s="2">
        <v>2017</v>
      </c>
      <c r="AF3" s="2">
        <v>2018</v>
      </c>
      <c r="AG3" s="2">
        <v>2019</v>
      </c>
      <c r="AH3" s="2">
        <v>2020</v>
      </c>
      <c r="AI3" s="2">
        <v>2021</v>
      </c>
      <c r="AJ3" s="2">
        <v>2022</v>
      </c>
      <c r="AK3" s="2">
        <v>2023</v>
      </c>
    </row>
    <row r="4" spans="1:37" x14ac:dyDescent="0.35">
      <c r="A4" t="s">
        <v>64</v>
      </c>
      <c r="D4" s="3">
        <f>'NOx-CEIP 2022'!B51</f>
        <v>144.5411603</v>
      </c>
      <c r="E4" s="3">
        <f>'NOx-CEIP 2022'!C51</f>
        <v>141.4261443</v>
      </c>
      <c r="F4" s="3">
        <f>'NOx-CEIP 2022'!D51</f>
        <v>134.74315279999999</v>
      </c>
      <c r="G4" s="3">
        <f>'NOx-CEIP 2022'!E51</f>
        <v>122.7713534</v>
      </c>
      <c r="H4" s="3">
        <f>'NOx-CEIP 2022'!F51</f>
        <v>120.146587</v>
      </c>
      <c r="I4" s="3">
        <f>'NOx-CEIP 2022'!G51</f>
        <v>115.9642071</v>
      </c>
      <c r="J4" s="3">
        <f>'NOx-CEIP 2022'!H51</f>
        <v>110.2658809</v>
      </c>
      <c r="K4" s="3">
        <f>'NOx-CEIP 2022'!I51</f>
        <v>106.0684937</v>
      </c>
      <c r="L4" s="3">
        <f>'NOx-CEIP 2022'!J51</f>
        <v>105.5425541</v>
      </c>
      <c r="M4" s="3">
        <f>'NOx-CEIP 2022'!K51</f>
        <v>105.13155140000001</v>
      </c>
      <c r="N4" s="3">
        <f>'NOx-CEIP 2022'!L51</f>
        <v>103.0290359</v>
      </c>
      <c r="O4" s="3">
        <f>'NOx-CEIP 2022'!M51</f>
        <v>99.614502290000004</v>
      </c>
      <c r="P4" s="3">
        <f>'NOx-CEIP 2022'!N51</f>
        <v>94.808217200000001</v>
      </c>
      <c r="Q4" s="3">
        <f>'NOx-CEIP 2022'!O51</f>
        <v>93.53661074</v>
      </c>
      <c r="R4" s="3">
        <f>'NOx-CEIP 2022'!P51</f>
        <v>92.933520560000005</v>
      </c>
      <c r="S4" s="3">
        <f>'NOx-CEIP 2022'!Q51</f>
        <v>93.630966950000001</v>
      </c>
      <c r="T4" s="3">
        <f>'NOx-CEIP 2022'!R51</f>
        <v>92.269112789999994</v>
      </c>
      <c r="U4" s="3">
        <f>'NOx-CEIP 2022'!S51</f>
        <v>90.94909423</v>
      </c>
      <c r="V4" s="3">
        <f>'NOx-CEIP 2022'!T51</f>
        <v>90.769130899999993</v>
      </c>
      <c r="W4" s="3">
        <f>'NOx-CEIP 2022'!U51</f>
        <v>85.81298615</v>
      </c>
      <c r="X4" s="3">
        <f>'NOx-CEIP 2022'!V51</f>
        <v>85.106355370000003</v>
      </c>
      <c r="Y4" s="3">
        <f>'NOx-CEIP 2022'!W51</f>
        <v>80.966558980000002</v>
      </c>
      <c r="Z4" s="3">
        <f>'NOx-CEIP 2022'!X51</f>
        <v>81.251262170000004</v>
      </c>
      <c r="AA4" s="3">
        <f>'NOx-CEIP 2022'!Y51</f>
        <v>81.084124079999995</v>
      </c>
      <c r="AB4" s="3">
        <f>'NOx-CEIP 2022'!Z51</f>
        <v>77.067696400000003</v>
      </c>
      <c r="AC4" s="3">
        <f>'NOx-CEIP 2022'!AA51</f>
        <v>72.900823930000001</v>
      </c>
      <c r="AD4" s="3">
        <f>'NOx-CEIP 2022'!AB51</f>
        <v>71.044019599999999</v>
      </c>
      <c r="AE4" s="3">
        <f>'NOx-CEIP 2022'!AC51</f>
        <v>67.640730529999999</v>
      </c>
      <c r="AF4" s="3">
        <f>'NOx-CEIP 2022'!AD51</f>
        <v>64.359780270000002</v>
      </c>
      <c r="AG4" s="3">
        <f>'NOx-CEIP 2022'!AE51</f>
        <v>61.021570609999998</v>
      </c>
      <c r="AH4" s="3">
        <f>'NOx-CEIP 2022'!AF51</f>
        <v>53.341239760000001</v>
      </c>
      <c r="AI4" s="3">
        <f>'NOx-CEIP 2022'!AG51</f>
        <v>0</v>
      </c>
      <c r="AJ4" s="3">
        <f>'NOx-CEIP 2022'!AH51</f>
        <v>0</v>
      </c>
      <c r="AK4" s="3">
        <f>'NOx-CEIP 2022'!AI51</f>
        <v>0</v>
      </c>
    </row>
    <row r="5" spans="1:37" x14ac:dyDescent="0.35">
      <c r="A5" t="s">
        <v>63</v>
      </c>
      <c r="D5" s="3">
        <f>'NH3-CEIP 2022'!B51</f>
        <v>68.678860319999998</v>
      </c>
      <c r="E5" s="3">
        <f>'NH3-CEIP 2022'!C51</f>
        <v>67.735650269999994</v>
      </c>
      <c r="F5" s="3">
        <f>'NH3-CEIP 2022'!D51</f>
        <v>67.278468160000003</v>
      </c>
      <c r="G5" s="3">
        <f>'NH3-CEIP 2022'!E51</f>
        <v>66.318197979999994</v>
      </c>
      <c r="H5" s="3">
        <f>'NH3-CEIP 2022'!F51</f>
        <v>65.969072659999995</v>
      </c>
      <c r="I5" s="3">
        <f>'NH3-CEIP 2022'!G51</f>
        <v>65.703034130000006</v>
      </c>
      <c r="J5" s="3">
        <f>'NH3-CEIP 2022'!H51</f>
        <v>64.492006529999998</v>
      </c>
      <c r="K5" s="3">
        <f>'NH3-CEIP 2022'!I51</f>
        <v>62.328581159999999</v>
      </c>
      <c r="L5" s="3">
        <f>'NH3-CEIP 2022'!J51</f>
        <v>62.049585319999998</v>
      </c>
      <c r="M5" s="3">
        <f>'NH3-CEIP 2022'!K51</f>
        <v>61.692204760000003</v>
      </c>
      <c r="N5" s="3">
        <f>'NH3-CEIP 2022'!L51</f>
        <v>62.213415429999998</v>
      </c>
      <c r="O5" s="3">
        <f>'NH3-CEIP 2022'!M51</f>
        <v>62.282655949999999</v>
      </c>
      <c r="P5" s="3">
        <f>'NH3-CEIP 2022'!N51</f>
        <v>61.272974830000003</v>
      </c>
      <c r="Q5" s="3">
        <f>'NH3-CEIP 2022'!O51</f>
        <v>60.022744119999999</v>
      </c>
      <c r="R5" s="3">
        <f>'NH3-CEIP 2022'!P51</f>
        <v>59.49416394</v>
      </c>
      <c r="S5" s="3">
        <f>'NH3-CEIP 2022'!Q51</f>
        <v>60.093487840000002</v>
      </c>
      <c r="T5" s="3">
        <f>'NH3-CEIP 2022'!R51</f>
        <v>60.200990590000004</v>
      </c>
      <c r="U5" s="3">
        <f>'NH3-CEIP 2022'!S51</f>
        <v>60.797767870000001</v>
      </c>
      <c r="V5" s="3">
        <f>'NH3-CEIP 2022'!T51</f>
        <v>60.257420809999999</v>
      </c>
      <c r="W5" s="3">
        <f>'NH3-CEIP 2022'!U51</f>
        <v>58.475964840000003</v>
      </c>
      <c r="X5" s="3">
        <f>'NH3-CEIP 2022'!V51</f>
        <v>58.103202160000002</v>
      </c>
      <c r="Y5" s="3">
        <f>'NH3-CEIP 2022'!W51</f>
        <v>57.075765869999998</v>
      </c>
      <c r="Z5" s="3">
        <f>'NH3-CEIP 2022'!X51</f>
        <v>56.477954349999997</v>
      </c>
      <c r="AA5" s="3">
        <f>'NH3-CEIP 2022'!Y51</f>
        <v>55.735769310000002</v>
      </c>
      <c r="AB5" s="3">
        <f>'NH3-CEIP 2022'!Z51</f>
        <v>56.114471880000004</v>
      </c>
      <c r="AC5" s="3">
        <f>'NH3-CEIP 2022'!AA51</f>
        <v>55.295255419999997</v>
      </c>
      <c r="AD5" s="3">
        <f>'NH3-CEIP 2022'!AB51</f>
        <v>55.144189920000002</v>
      </c>
      <c r="AE5" s="3">
        <f>'NH3-CEIP 2022'!AC51</f>
        <v>55.043995930000001</v>
      </c>
      <c r="AF5" s="3">
        <f>'NH3-CEIP 2022'!AD51</f>
        <v>54.448797370000001</v>
      </c>
      <c r="AG5" s="3">
        <f>'NH3-CEIP 2022'!AE51</f>
        <v>53.662654089999997</v>
      </c>
      <c r="AH5" s="3">
        <f>'NH3-CEIP 2022'!AF51</f>
        <v>53.400320170000001</v>
      </c>
      <c r="AI5" s="3">
        <f>'NH3-CEIP 2022'!AG51</f>
        <v>0</v>
      </c>
      <c r="AJ5" s="3">
        <f>'NH3-CEIP 2022'!AH51</f>
        <v>0</v>
      </c>
      <c r="AK5" s="3">
        <f>'NH3-CEIP 2022'!AI51</f>
        <v>0</v>
      </c>
    </row>
    <row r="7" spans="1:37" x14ac:dyDescent="0.35">
      <c r="A7" t="s">
        <v>65</v>
      </c>
      <c r="D7">
        <f t="shared" ref="D7:AK7" si="0">D4*14/46</f>
        <v>43.990787917391302</v>
      </c>
      <c r="E7">
        <f t="shared" si="0"/>
        <v>43.042739569565221</v>
      </c>
      <c r="F7">
        <f t="shared" si="0"/>
        <v>41.008785634782605</v>
      </c>
      <c r="G7">
        <f t="shared" si="0"/>
        <v>37.365194513043477</v>
      </c>
      <c r="H7">
        <f t="shared" si="0"/>
        <v>36.566352565217393</v>
      </c>
      <c r="I7">
        <f t="shared" si="0"/>
        <v>35.293454334782609</v>
      </c>
      <c r="J7">
        <f t="shared" si="0"/>
        <v>33.559181143478263</v>
      </c>
      <c r="K7">
        <f t="shared" si="0"/>
        <v>32.281715473913046</v>
      </c>
      <c r="L7">
        <f t="shared" si="0"/>
        <v>32.121646900000002</v>
      </c>
      <c r="M7">
        <f t="shared" si="0"/>
        <v>31.996559121739132</v>
      </c>
      <c r="N7">
        <f t="shared" si="0"/>
        <v>31.356663099999995</v>
      </c>
      <c r="O7">
        <f t="shared" si="0"/>
        <v>30.317457218695655</v>
      </c>
      <c r="P7">
        <f t="shared" si="0"/>
        <v>28.854674800000002</v>
      </c>
      <c r="Q7">
        <f t="shared" si="0"/>
        <v>28.467664138260869</v>
      </c>
      <c r="R7">
        <f t="shared" si="0"/>
        <v>28.284114953043478</v>
      </c>
      <c r="S7">
        <f t="shared" si="0"/>
        <v>28.496381245652174</v>
      </c>
      <c r="T7">
        <f t="shared" si="0"/>
        <v>28.081903892608693</v>
      </c>
      <c r="U7">
        <f t="shared" si="0"/>
        <v>27.680159113478261</v>
      </c>
      <c r="V7">
        <f t="shared" si="0"/>
        <v>27.625387665217392</v>
      </c>
      <c r="W7">
        <f t="shared" si="0"/>
        <v>26.116995784782606</v>
      </c>
      <c r="X7">
        <f t="shared" si="0"/>
        <v>25.901934243043481</v>
      </c>
      <c r="Y7">
        <f t="shared" si="0"/>
        <v>24.641996211304352</v>
      </c>
      <c r="Z7">
        <f t="shared" si="0"/>
        <v>24.72864500826087</v>
      </c>
      <c r="AA7">
        <f t="shared" si="0"/>
        <v>24.677776893913041</v>
      </c>
      <c r="AB7">
        <f t="shared" si="0"/>
        <v>23.455385860869566</v>
      </c>
      <c r="AC7">
        <f t="shared" si="0"/>
        <v>22.187207283043477</v>
      </c>
      <c r="AD7">
        <f t="shared" si="0"/>
        <v>21.622092921739128</v>
      </c>
      <c r="AE7">
        <f t="shared" si="0"/>
        <v>20.586309291739131</v>
      </c>
      <c r="AF7">
        <f t="shared" si="0"/>
        <v>19.587759212608695</v>
      </c>
      <c r="AG7">
        <f t="shared" si="0"/>
        <v>18.571782359565216</v>
      </c>
      <c r="AH7">
        <f t="shared" si="0"/>
        <v>16.234290361739131</v>
      </c>
      <c r="AI7">
        <f t="shared" si="0"/>
        <v>0</v>
      </c>
      <c r="AJ7">
        <f t="shared" si="0"/>
        <v>0</v>
      </c>
      <c r="AK7">
        <f t="shared" si="0"/>
        <v>0</v>
      </c>
    </row>
    <row r="8" spans="1:37" x14ac:dyDescent="0.35">
      <c r="A8" t="s">
        <v>66</v>
      </c>
      <c r="D8">
        <f t="shared" ref="D8:H8" si="1">D5*14/17</f>
        <v>56.559061439999994</v>
      </c>
      <c r="E8">
        <f t="shared" si="1"/>
        <v>55.782300222352937</v>
      </c>
      <c r="F8">
        <f t="shared" si="1"/>
        <v>55.4057973082353</v>
      </c>
      <c r="G8">
        <f t="shared" si="1"/>
        <v>54.614986571764703</v>
      </c>
      <c r="H8">
        <f t="shared" si="1"/>
        <v>54.327471602352936</v>
      </c>
      <c r="I8">
        <f>I5*14/17</f>
        <v>54.108381048235302</v>
      </c>
      <c r="J8">
        <f t="shared" ref="J8:AK8" si="2">J5*14/17</f>
        <v>53.111064201176468</v>
      </c>
      <c r="K8">
        <f t="shared" si="2"/>
        <v>51.329419778823528</v>
      </c>
      <c r="L8">
        <f t="shared" si="2"/>
        <v>51.09965849882353</v>
      </c>
      <c r="M8">
        <f t="shared" si="2"/>
        <v>50.805345096470596</v>
      </c>
      <c r="N8">
        <f t="shared" si="2"/>
        <v>51.234577412941178</v>
      </c>
      <c r="O8">
        <f t="shared" si="2"/>
        <v>51.291599017647059</v>
      </c>
      <c r="P8">
        <f t="shared" si="2"/>
        <v>50.460096918823531</v>
      </c>
      <c r="Q8">
        <f t="shared" si="2"/>
        <v>49.430495157647059</v>
      </c>
      <c r="R8">
        <f t="shared" si="2"/>
        <v>48.995193832941176</v>
      </c>
      <c r="S8">
        <f t="shared" si="2"/>
        <v>49.488754691764704</v>
      </c>
      <c r="T8">
        <f t="shared" si="2"/>
        <v>49.577286368235299</v>
      </c>
      <c r="U8">
        <f t="shared" si="2"/>
        <v>50.068750010588232</v>
      </c>
      <c r="V8">
        <f t="shared" si="2"/>
        <v>49.623758314117651</v>
      </c>
      <c r="W8">
        <f t="shared" si="2"/>
        <v>48.156676927058825</v>
      </c>
      <c r="X8">
        <f t="shared" si="2"/>
        <v>47.849695896470585</v>
      </c>
      <c r="Y8">
        <f t="shared" si="2"/>
        <v>47.003571892941174</v>
      </c>
      <c r="Z8">
        <f t="shared" si="2"/>
        <v>46.511256523529411</v>
      </c>
      <c r="AA8">
        <f t="shared" si="2"/>
        <v>45.900045314117648</v>
      </c>
      <c r="AB8">
        <f t="shared" si="2"/>
        <v>46.211918018823532</v>
      </c>
      <c r="AC8">
        <f t="shared" si="2"/>
        <v>45.537269169411765</v>
      </c>
      <c r="AD8">
        <f t="shared" si="2"/>
        <v>45.412862287058822</v>
      </c>
      <c r="AE8">
        <f t="shared" si="2"/>
        <v>45.330349589411767</v>
      </c>
      <c r="AF8">
        <f t="shared" si="2"/>
        <v>44.840186069411764</v>
      </c>
      <c r="AG8">
        <f t="shared" si="2"/>
        <v>44.192773956470589</v>
      </c>
      <c r="AH8">
        <f t="shared" si="2"/>
        <v>43.97673425764706</v>
      </c>
      <c r="AI8">
        <f t="shared" si="2"/>
        <v>0</v>
      </c>
      <c r="AJ8">
        <f t="shared" si="2"/>
        <v>0</v>
      </c>
      <c r="AK8">
        <f t="shared" si="2"/>
        <v>0</v>
      </c>
    </row>
    <row r="9" spans="1:37" x14ac:dyDescent="0.35">
      <c r="A9" t="s">
        <v>67</v>
      </c>
      <c r="D9">
        <f t="shared" ref="D9:H9" si="3">D7+D8</f>
        <v>100.5498493573913</v>
      </c>
      <c r="E9">
        <f t="shared" si="3"/>
        <v>98.825039791918158</v>
      </c>
      <c r="F9">
        <f t="shared" si="3"/>
        <v>96.414582943017905</v>
      </c>
      <c r="G9">
        <f t="shared" si="3"/>
        <v>91.98018108480818</v>
      </c>
      <c r="H9">
        <f t="shared" si="3"/>
        <v>90.89382416757033</v>
      </c>
      <c r="I9">
        <f>I7+I8</f>
        <v>89.401835383017911</v>
      </c>
      <c r="J9">
        <f t="shared" ref="J9:AD9" si="4">J7+J8</f>
        <v>86.670245344654731</v>
      </c>
      <c r="K9">
        <f t="shared" si="4"/>
        <v>83.611135252736574</v>
      </c>
      <c r="L9">
        <f t="shared" si="4"/>
        <v>83.221305398823532</v>
      </c>
      <c r="M9">
        <f t="shared" si="4"/>
        <v>82.801904218209728</v>
      </c>
      <c r="N9">
        <f t="shared" si="4"/>
        <v>82.59124051294117</v>
      </c>
      <c r="O9">
        <f t="shared" si="4"/>
        <v>81.60905623634271</v>
      </c>
      <c r="P9">
        <f t="shared" si="4"/>
        <v>79.314771718823536</v>
      </c>
      <c r="Q9">
        <f t="shared" si="4"/>
        <v>77.898159295907931</v>
      </c>
      <c r="R9">
        <f t="shared" si="4"/>
        <v>77.279308785984654</v>
      </c>
      <c r="S9">
        <f t="shared" si="4"/>
        <v>77.985135937416885</v>
      </c>
      <c r="T9">
        <f t="shared" si="4"/>
        <v>77.659190260843985</v>
      </c>
      <c r="U9">
        <f t="shared" si="4"/>
        <v>77.7489091240665</v>
      </c>
      <c r="V9">
        <f t="shared" si="4"/>
        <v>77.24914597933504</v>
      </c>
      <c r="W9">
        <f t="shared" si="4"/>
        <v>74.273672711841428</v>
      </c>
      <c r="X9">
        <f t="shared" si="4"/>
        <v>73.751630139514063</v>
      </c>
      <c r="Y9">
        <f t="shared" si="4"/>
        <v>71.645568104245527</v>
      </c>
      <c r="Z9">
        <f t="shared" si="4"/>
        <v>71.239901531790281</v>
      </c>
      <c r="AA9">
        <f t="shared" si="4"/>
        <v>70.577822208030682</v>
      </c>
      <c r="AB9">
        <f t="shared" si="4"/>
        <v>69.667303879693094</v>
      </c>
      <c r="AC9">
        <f t="shared" si="4"/>
        <v>67.724476452455235</v>
      </c>
      <c r="AD9">
        <f t="shared" si="4"/>
        <v>67.034955208797953</v>
      </c>
      <c r="AE9">
        <f>AE7+AE8</f>
        <v>65.916658881150894</v>
      </c>
      <c r="AF9">
        <f>AF7+AF8</f>
        <v>64.42794528202046</v>
      </c>
      <c r="AG9">
        <f>AG7+AG8</f>
        <v>62.764556316035808</v>
      </c>
      <c r="AH9">
        <f t="shared" ref="AH9:AK9" si="5">AH7+AH8</f>
        <v>60.211024619386194</v>
      </c>
      <c r="AI9">
        <f t="shared" si="5"/>
        <v>0</v>
      </c>
      <c r="AJ9">
        <f t="shared" si="5"/>
        <v>0</v>
      </c>
      <c r="AK9">
        <f t="shared" si="5"/>
        <v>0</v>
      </c>
    </row>
    <row r="28" spans="1:37" x14ac:dyDescent="0.35">
      <c r="A28" t="s">
        <v>98</v>
      </c>
    </row>
    <row r="29" spans="1:37" x14ac:dyDescent="0.35">
      <c r="D29" s="9">
        <v>1990</v>
      </c>
      <c r="E29" s="9">
        <v>1991</v>
      </c>
      <c r="F29" s="9">
        <v>1992</v>
      </c>
      <c r="G29" s="9">
        <v>1993</v>
      </c>
      <c r="H29" s="9">
        <v>1994</v>
      </c>
      <c r="I29" s="2">
        <v>1995</v>
      </c>
      <c r="J29" s="2">
        <v>1996</v>
      </c>
      <c r="K29" s="2">
        <v>1997</v>
      </c>
      <c r="L29" s="2">
        <v>1998</v>
      </c>
      <c r="M29" s="2">
        <v>1999</v>
      </c>
      <c r="N29" s="2">
        <v>2000</v>
      </c>
      <c r="O29" s="2">
        <v>2001</v>
      </c>
      <c r="P29" s="2">
        <v>2002</v>
      </c>
      <c r="Q29" s="2">
        <v>2003</v>
      </c>
      <c r="R29" s="2">
        <v>2004</v>
      </c>
      <c r="S29" s="2">
        <v>2005</v>
      </c>
      <c r="T29" s="2">
        <v>2006</v>
      </c>
      <c r="U29" s="2">
        <v>2007</v>
      </c>
      <c r="V29" s="2">
        <v>2008</v>
      </c>
      <c r="W29" s="2">
        <v>2009</v>
      </c>
      <c r="X29" s="2">
        <v>2010</v>
      </c>
      <c r="Y29" s="2">
        <v>2011</v>
      </c>
      <c r="Z29" s="2">
        <v>2012</v>
      </c>
      <c r="AA29" s="2">
        <v>2013</v>
      </c>
      <c r="AB29" s="2">
        <v>2014</v>
      </c>
      <c r="AC29" s="2">
        <v>2015</v>
      </c>
      <c r="AD29" s="2">
        <v>2016</v>
      </c>
      <c r="AE29" s="2">
        <v>2017</v>
      </c>
      <c r="AF29" s="2">
        <v>2018</v>
      </c>
      <c r="AG29" s="2">
        <v>2019</v>
      </c>
      <c r="AH29" s="2">
        <v>2020</v>
      </c>
      <c r="AI29" s="2">
        <v>2021</v>
      </c>
      <c r="AJ29" s="2">
        <v>2022</v>
      </c>
      <c r="AK29" s="2">
        <v>2023</v>
      </c>
    </row>
    <row r="30" spans="1:37" x14ac:dyDescent="0.35">
      <c r="A30" t="s">
        <v>68</v>
      </c>
      <c r="D30">
        <f t="shared" ref="D30:AK31" si="6">100*D4/AVERAGE($K4:$Q4)</f>
        <v>142.96225142957039</v>
      </c>
      <c r="E30">
        <f t="shared" si="6"/>
        <v>139.88126259791275</v>
      </c>
      <c r="F30">
        <f t="shared" si="6"/>
        <v>133.27127338002018</v>
      </c>
      <c r="G30">
        <f t="shared" si="6"/>
        <v>121.43024904940823</v>
      </c>
      <c r="H30">
        <f t="shared" si="6"/>
        <v>118.83415453043621</v>
      </c>
      <c r="I30">
        <f t="shared" si="6"/>
        <v>114.69746124807448</v>
      </c>
      <c r="J30">
        <f t="shared" si="6"/>
        <v>109.06138124677044</v>
      </c>
      <c r="K30">
        <f t="shared" si="6"/>
        <v>104.90984459805254</v>
      </c>
      <c r="L30">
        <f t="shared" si="6"/>
        <v>104.38965014841681</v>
      </c>
      <c r="M30">
        <f t="shared" si="6"/>
        <v>103.98313707481427</v>
      </c>
      <c r="N30">
        <f t="shared" si="6"/>
        <v>101.90358859933707</v>
      </c>
      <c r="O30">
        <f t="shared" si="6"/>
        <v>98.526353966279132</v>
      </c>
      <c r="P30">
        <f t="shared" si="6"/>
        <v>93.772570780557913</v>
      </c>
      <c r="Q30">
        <f t="shared" si="6"/>
        <v>92.514854832542341</v>
      </c>
      <c r="R30">
        <f t="shared" si="6"/>
        <v>91.91835256447618</v>
      </c>
      <c r="S30">
        <f t="shared" si="6"/>
        <v>92.608180333665786</v>
      </c>
      <c r="T30">
        <f t="shared" si="6"/>
        <v>91.261202514833883</v>
      </c>
      <c r="U30">
        <f t="shared" si="6"/>
        <v>89.955603300916266</v>
      </c>
      <c r="V30">
        <f t="shared" si="6"/>
        <v>89.777605817167256</v>
      </c>
      <c r="W30">
        <f t="shared" si="6"/>
        <v>84.875599977444892</v>
      </c>
      <c r="X30">
        <f t="shared" si="6"/>
        <v>84.176688144797652</v>
      </c>
      <c r="Y30">
        <f t="shared" si="6"/>
        <v>80.082113207485435</v>
      </c>
      <c r="Z30">
        <f t="shared" si="6"/>
        <v>80.363706415586861</v>
      </c>
      <c r="AA30">
        <f t="shared" si="6"/>
        <v>80.19839407413032</v>
      </c>
      <c r="AB30">
        <f t="shared" si="6"/>
        <v>76.225840217186885</v>
      </c>
      <c r="AC30">
        <f t="shared" si="6"/>
        <v>72.104484967964524</v>
      </c>
      <c r="AD30">
        <f t="shared" si="6"/>
        <v>70.267963613562642</v>
      </c>
      <c r="AE30">
        <f t="shared" si="6"/>
        <v>66.901850689721329</v>
      </c>
      <c r="AF30">
        <f t="shared" si="6"/>
        <v>63.656740196457676</v>
      </c>
      <c r="AG30">
        <f t="shared" si="6"/>
        <v>60.354995781600223</v>
      </c>
      <c r="AH30">
        <f t="shared" si="6"/>
        <v>52.758561743288539</v>
      </c>
      <c r="AI30">
        <f t="shared" si="6"/>
        <v>0</v>
      </c>
      <c r="AJ30">
        <f t="shared" si="6"/>
        <v>0</v>
      </c>
      <c r="AK30">
        <f t="shared" si="6"/>
        <v>0</v>
      </c>
    </row>
    <row r="31" spans="1:37" x14ac:dyDescent="0.35">
      <c r="A31" t="s">
        <v>69</v>
      </c>
      <c r="D31">
        <f t="shared" si="6"/>
        <v>111.32070948106794</v>
      </c>
      <c r="E31">
        <f t="shared" si="6"/>
        <v>109.79187205618283</v>
      </c>
      <c r="F31">
        <f t="shared" si="6"/>
        <v>109.05083126706492</v>
      </c>
      <c r="G31">
        <f t="shared" si="6"/>
        <v>107.49434128990112</v>
      </c>
      <c r="H31">
        <f t="shared" si="6"/>
        <v>106.92844840613571</v>
      </c>
      <c r="I31">
        <f t="shared" si="6"/>
        <v>106.49722986565749</v>
      </c>
      <c r="J31">
        <f t="shared" si="6"/>
        <v>104.53429030892904</v>
      </c>
      <c r="K31">
        <f t="shared" si="6"/>
        <v>101.02762106637597</v>
      </c>
      <c r="L31">
        <f t="shared" si="6"/>
        <v>100.57540018346738</v>
      </c>
      <c r="M31">
        <f t="shared" si="6"/>
        <v>99.996126483982948</v>
      </c>
      <c r="N31">
        <f t="shared" si="6"/>
        <v>100.84095036870029</v>
      </c>
      <c r="O31">
        <f t="shared" si="6"/>
        <v>100.9531814653627</v>
      </c>
      <c r="P31">
        <f t="shared" si="6"/>
        <v>99.316601910834081</v>
      </c>
      <c r="Q31">
        <f t="shared" si="6"/>
        <v>97.290118521276582</v>
      </c>
      <c r="R31">
        <f t="shared" si="6"/>
        <v>96.433349489567775</v>
      </c>
      <c r="S31">
        <f t="shared" si="6"/>
        <v>97.404786136100654</v>
      </c>
      <c r="T31">
        <f t="shared" si="6"/>
        <v>97.579036004916276</v>
      </c>
      <c r="U31">
        <f t="shared" si="6"/>
        <v>98.546344866802485</v>
      </c>
      <c r="V31">
        <f t="shared" si="6"/>
        <v>97.670503045826734</v>
      </c>
      <c r="W31">
        <f t="shared" si="6"/>
        <v>94.782963247325839</v>
      </c>
      <c r="X31">
        <f t="shared" si="6"/>
        <v>94.178756861076579</v>
      </c>
      <c r="Y31">
        <f t="shared" si="6"/>
        <v>92.513398172588126</v>
      </c>
      <c r="Z31">
        <f t="shared" si="6"/>
        <v>91.5444129239646</v>
      </c>
      <c r="AA31">
        <f t="shared" si="6"/>
        <v>90.341414434559354</v>
      </c>
      <c r="AB31">
        <f t="shared" si="6"/>
        <v>90.955248714544155</v>
      </c>
      <c r="AC31">
        <f t="shared" si="6"/>
        <v>89.627390955681307</v>
      </c>
      <c r="AD31">
        <f t="shared" si="6"/>
        <v>89.382530767848294</v>
      </c>
      <c r="AE31">
        <f t="shared" si="6"/>
        <v>89.220127577105615</v>
      </c>
      <c r="AF31">
        <f t="shared" si="6"/>
        <v>88.255377642808668</v>
      </c>
      <c r="AG31">
        <f t="shared" si="6"/>
        <v>86.981127789569769</v>
      </c>
      <c r="AH31">
        <f t="shared" si="6"/>
        <v>86.555914005309518</v>
      </c>
      <c r="AI31">
        <f t="shared" si="6"/>
        <v>0</v>
      </c>
      <c r="AJ31">
        <f t="shared" si="6"/>
        <v>0</v>
      </c>
      <c r="AK31">
        <f t="shared" si="6"/>
        <v>0</v>
      </c>
    </row>
    <row r="32" spans="1:37" x14ac:dyDescent="0.35">
      <c r="A32" t="s">
        <v>57</v>
      </c>
      <c r="D32">
        <f t="shared" ref="D32:AK32" si="7">100*D9/AVERAGE($K9:$Q9)</f>
        <v>123.25574597146915</v>
      </c>
      <c r="E32">
        <f t="shared" si="7"/>
        <v>121.1414445477496</v>
      </c>
      <c r="F32">
        <f t="shared" si="7"/>
        <v>118.18666481469178</v>
      </c>
      <c r="G32">
        <f t="shared" si="7"/>
        <v>112.75089825249422</v>
      </c>
      <c r="H32">
        <f t="shared" si="7"/>
        <v>111.41922313730348</v>
      </c>
      <c r="I32">
        <f t="shared" si="7"/>
        <v>109.59031745722197</v>
      </c>
      <c r="J32">
        <f t="shared" si="7"/>
        <v>106.24188710134953</v>
      </c>
      <c r="K32">
        <f t="shared" si="7"/>
        <v>102.49197699409481</v>
      </c>
      <c r="L32">
        <f t="shared" si="7"/>
        <v>102.01411681078199</v>
      </c>
      <c r="M32">
        <f t="shared" si="7"/>
        <v>101.50000758328696</v>
      </c>
      <c r="N32">
        <f t="shared" si="7"/>
        <v>101.24177236654687</v>
      </c>
      <c r="O32">
        <f t="shared" si="7"/>
        <v>100.03779387759559</v>
      </c>
      <c r="P32">
        <f t="shared" si="7"/>
        <v>97.22542019941632</v>
      </c>
      <c r="Q32">
        <f t="shared" si="7"/>
        <v>95.488912168277452</v>
      </c>
      <c r="R32">
        <f t="shared" si="7"/>
        <v>94.730314500226228</v>
      </c>
      <c r="S32">
        <f t="shared" si="7"/>
        <v>95.595529641101052</v>
      </c>
      <c r="T32">
        <f t="shared" si="7"/>
        <v>95.195979788277583</v>
      </c>
      <c r="U32">
        <f t="shared" si="7"/>
        <v>95.305958723948564</v>
      </c>
      <c r="V32">
        <f t="shared" si="7"/>
        <v>94.693340409683572</v>
      </c>
      <c r="W32">
        <f t="shared" si="7"/>
        <v>91.045953769654446</v>
      </c>
      <c r="X32">
        <f t="shared" si="7"/>
        <v>90.406024947360848</v>
      </c>
      <c r="Y32">
        <f t="shared" si="7"/>
        <v>87.824377646263912</v>
      </c>
      <c r="Z32">
        <f t="shared" si="7"/>
        <v>87.327104539210907</v>
      </c>
      <c r="AA32">
        <f t="shared" si="7"/>
        <v>86.515516242820524</v>
      </c>
      <c r="AB32">
        <f t="shared" si="7"/>
        <v>85.399387113864293</v>
      </c>
      <c r="AC32">
        <f t="shared" si="7"/>
        <v>83.017835621063085</v>
      </c>
      <c r="AD32">
        <f t="shared" si="7"/>
        <v>82.172608544212125</v>
      </c>
      <c r="AE32">
        <f t="shared" si="7"/>
        <v>80.801781546835215</v>
      </c>
      <c r="AF32">
        <f t="shared" si="7"/>
        <v>78.976890645741051</v>
      </c>
      <c r="AG32">
        <f t="shared" si="7"/>
        <v>76.937879656133049</v>
      </c>
      <c r="AH32">
        <f t="shared" si="7"/>
        <v>73.807716297920081</v>
      </c>
      <c r="AI32">
        <f t="shared" si="7"/>
        <v>0</v>
      </c>
      <c r="AJ32">
        <f t="shared" si="7"/>
        <v>0</v>
      </c>
      <c r="AK32">
        <f t="shared" si="7"/>
        <v>0</v>
      </c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AK32"/>
  <sheetViews>
    <sheetView zoomScale="70" zoomScaleNormal="70" workbookViewId="0"/>
  </sheetViews>
  <sheetFormatPr baseColWidth="10" defaultColWidth="9.08984375" defaultRowHeight="14.5" x14ac:dyDescent="0.35"/>
  <sheetData>
    <row r="2" spans="1:37" x14ac:dyDescent="0.35">
      <c r="A2" s="1" t="s">
        <v>60</v>
      </c>
    </row>
    <row r="3" spans="1:37" x14ac:dyDescent="0.35">
      <c r="D3" s="2">
        <v>1990</v>
      </c>
      <c r="E3" s="2">
        <v>1991</v>
      </c>
      <c r="F3" s="2">
        <v>1992</v>
      </c>
      <c r="G3" s="2">
        <v>1993</v>
      </c>
      <c r="H3" s="2">
        <v>1994</v>
      </c>
      <c r="I3" s="2">
        <v>1995</v>
      </c>
      <c r="J3" s="2">
        <v>1996</v>
      </c>
      <c r="K3" s="2">
        <v>1997</v>
      </c>
      <c r="L3" s="2">
        <v>1998</v>
      </c>
      <c r="M3" s="2">
        <v>1999</v>
      </c>
      <c r="N3" s="2">
        <v>2000</v>
      </c>
      <c r="O3" s="2">
        <v>2001</v>
      </c>
      <c r="P3" s="2">
        <v>2002</v>
      </c>
      <c r="Q3" s="2">
        <v>2003</v>
      </c>
      <c r="R3" s="2">
        <v>2004</v>
      </c>
      <c r="S3" s="2">
        <v>2005</v>
      </c>
      <c r="T3" s="2">
        <v>2006</v>
      </c>
      <c r="U3" s="2">
        <v>2007</v>
      </c>
      <c r="V3" s="2">
        <v>2008</v>
      </c>
      <c r="W3" s="2">
        <v>2009</v>
      </c>
      <c r="X3" s="2">
        <v>2010</v>
      </c>
      <c r="Y3" s="2">
        <v>2011</v>
      </c>
      <c r="Z3" s="2">
        <v>2012</v>
      </c>
      <c r="AA3" s="2">
        <v>2013</v>
      </c>
      <c r="AB3" s="2">
        <v>2014</v>
      </c>
      <c r="AC3" s="2">
        <v>2015</v>
      </c>
      <c r="AD3" s="2">
        <v>2016</v>
      </c>
      <c r="AE3" s="2">
        <v>2017</v>
      </c>
      <c r="AF3" s="2">
        <v>2018</v>
      </c>
      <c r="AG3" s="2">
        <v>2019</v>
      </c>
      <c r="AH3" s="2">
        <v>2020</v>
      </c>
      <c r="AI3" s="2">
        <v>2021</v>
      </c>
      <c r="AJ3" s="2">
        <v>2022</v>
      </c>
      <c r="AK3" s="2">
        <v>2023</v>
      </c>
    </row>
    <row r="4" spans="1:37" x14ac:dyDescent="0.35">
      <c r="A4" t="s">
        <v>64</v>
      </c>
      <c r="D4" s="3">
        <f>'NOx-CEIP 2022'!B50</f>
        <v>289.10299420000001</v>
      </c>
      <c r="E4" s="3">
        <f>'NOx-CEIP 2022'!C50</f>
        <v>293.45576319999998</v>
      </c>
      <c r="F4" s="3">
        <f>'NOx-CEIP 2022'!D50</f>
        <v>279.34169809999997</v>
      </c>
      <c r="G4" s="3">
        <f>'NOx-CEIP 2022'!E50</f>
        <v>266.37069730000002</v>
      </c>
      <c r="H4" s="3">
        <f>'NOx-CEIP 2022'!F50</f>
        <v>269.4985848</v>
      </c>
      <c r="I4" s="3">
        <f>'NOx-CEIP 2022'!G50</f>
        <v>258.08795789999999</v>
      </c>
      <c r="J4" s="3">
        <f>'NOx-CEIP 2022'!H50</f>
        <v>252.88161640000001</v>
      </c>
      <c r="K4" s="3">
        <f>'NOx-CEIP 2022'!I50</f>
        <v>241.43901740000001</v>
      </c>
      <c r="L4" s="3">
        <f>'NOx-CEIP 2022'!J50</f>
        <v>231.81626399999999</v>
      </c>
      <c r="M4" s="3">
        <f>'NOx-CEIP 2022'!K50</f>
        <v>225.14521780000001</v>
      </c>
      <c r="N4" s="3">
        <f>'NOx-CEIP 2022'!L50</f>
        <v>222.19113770000001</v>
      </c>
      <c r="O4" s="3">
        <f>'NOx-CEIP 2022'!M50</f>
        <v>212.31222890000001</v>
      </c>
      <c r="P4" s="3">
        <f>'NOx-CEIP 2022'!N50</f>
        <v>204.67918539999999</v>
      </c>
      <c r="Q4" s="3">
        <f>'NOx-CEIP 2022'!O50</f>
        <v>200.674823</v>
      </c>
      <c r="R4" s="3">
        <f>'NOx-CEIP 2022'!P50</f>
        <v>197.00563099999999</v>
      </c>
      <c r="S4" s="3">
        <f>'NOx-CEIP 2022'!Q50</f>
        <v>193.61680010000001</v>
      </c>
      <c r="T4" s="3">
        <f>'NOx-CEIP 2022'!R50</f>
        <v>191.6054231</v>
      </c>
      <c r="U4" s="3">
        <f>'NOx-CEIP 2022'!S50</f>
        <v>186.9792568</v>
      </c>
      <c r="V4" s="3">
        <f>'NOx-CEIP 2022'!T50</f>
        <v>178.89853120000001</v>
      </c>
      <c r="W4" s="3">
        <f>'NOx-CEIP 2022'!U50</f>
        <v>166.20498180000001</v>
      </c>
      <c r="X4" s="3">
        <f>'NOx-CEIP 2022'!V50</f>
        <v>170.3796523</v>
      </c>
      <c r="Y4" s="3">
        <f>'NOx-CEIP 2022'!W50</f>
        <v>163.53137559999999</v>
      </c>
      <c r="Z4" s="3">
        <f>'NOx-CEIP 2022'!X50</f>
        <v>156.5108774</v>
      </c>
      <c r="AA4" s="3">
        <f>'NOx-CEIP 2022'!Y50</f>
        <v>152.67007190000001</v>
      </c>
      <c r="AB4" s="3">
        <f>'NOx-CEIP 2022'!Z50</f>
        <v>150.48953660000001</v>
      </c>
      <c r="AC4" s="3">
        <f>'NOx-CEIP 2022'!AA50</f>
        <v>146.287766</v>
      </c>
      <c r="AD4" s="3">
        <f>'NOx-CEIP 2022'!AB50</f>
        <v>143.62106929999999</v>
      </c>
      <c r="AE4" s="3">
        <f>'NOx-CEIP 2022'!AC50</f>
        <v>138.1732269</v>
      </c>
      <c r="AF4" s="3">
        <f>'NOx-CEIP 2022'!AD50</f>
        <v>134.22871269999999</v>
      </c>
      <c r="AG4" s="3">
        <f>'NOx-CEIP 2022'!AE50</f>
        <v>126.0530036</v>
      </c>
      <c r="AH4" s="3">
        <f>'NOx-CEIP 2022'!AF50</f>
        <v>118.08427500000001</v>
      </c>
      <c r="AI4" s="3">
        <f>'NOx-CEIP 2022'!AG50</f>
        <v>0</v>
      </c>
      <c r="AJ4" s="3">
        <f>'NOx-CEIP 2022'!AH50</f>
        <v>0</v>
      </c>
      <c r="AK4" s="3">
        <f>'NOx-CEIP 2022'!AI50</f>
        <v>0</v>
      </c>
    </row>
    <row r="5" spans="1:37" x14ac:dyDescent="0.35">
      <c r="A5" t="s">
        <v>63</v>
      </c>
      <c r="D5" s="3">
        <f>'NH3-CEIP 2022'!B50</f>
        <v>60.349377930000003</v>
      </c>
      <c r="E5" s="3">
        <f>'NH3-CEIP 2022'!C50</f>
        <v>58.353239100000003</v>
      </c>
      <c r="F5" s="3">
        <f>'NH3-CEIP 2022'!D50</f>
        <v>59.415208880000002</v>
      </c>
      <c r="G5" s="3">
        <f>'NH3-CEIP 2022'!E50</f>
        <v>60.657593650000003</v>
      </c>
      <c r="H5" s="3">
        <f>'NH3-CEIP 2022'!F50</f>
        <v>61.702151149999999</v>
      </c>
      <c r="I5" s="3">
        <f>'NH3-CEIP 2022'!G50</f>
        <v>61.137267389999998</v>
      </c>
      <c r="J5" s="3">
        <f>'NH3-CEIP 2022'!H50</f>
        <v>61.226075559999998</v>
      </c>
      <c r="K5" s="3">
        <f>'NH3-CEIP 2022'!I50</f>
        <v>62.496397379999998</v>
      </c>
      <c r="L5" s="3">
        <f>'NH3-CEIP 2022'!J50</f>
        <v>61.883569129999998</v>
      </c>
      <c r="M5" s="3">
        <f>'NH3-CEIP 2022'!K50</f>
        <v>60.4537026</v>
      </c>
      <c r="N5" s="3">
        <f>'NH3-CEIP 2022'!L50</f>
        <v>59.768064959999997</v>
      </c>
      <c r="O5" s="3">
        <f>'NH3-CEIP 2022'!M50</f>
        <v>59.220083029999998</v>
      </c>
      <c r="P5" s="3">
        <f>'NH3-CEIP 2022'!N50</f>
        <v>58.956651559999997</v>
      </c>
      <c r="Q5" s="3">
        <f>'NH3-CEIP 2022'!O50</f>
        <v>58.984444420000003</v>
      </c>
      <c r="R5" s="3">
        <f>'NH3-CEIP 2022'!P50</f>
        <v>59.232698300000003</v>
      </c>
      <c r="S5" s="3">
        <f>'NH3-CEIP 2022'!Q50</f>
        <v>57.83624236</v>
      </c>
      <c r="T5" s="3">
        <f>'NH3-CEIP 2022'!R50</f>
        <v>57.047985750000002</v>
      </c>
      <c r="U5" s="3">
        <f>'NH3-CEIP 2022'!S50</f>
        <v>56.777889330000001</v>
      </c>
      <c r="V5" s="3">
        <f>'NH3-CEIP 2022'!T50</f>
        <v>57.18995185</v>
      </c>
      <c r="W5" s="3">
        <f>'NH3-CEIP 2022'!U50</f>
        <v>54.365357719999999</v>
      </c>
      <c r="X5" s="3">
        <f>'NH3-CEIP 2022'!V50</f>
        <v>54.912876779999998</v>
      </c>
      <c r="Y5" s="3">
        <f>'NH3-CEIP 2022'!W50</f>
        <v>54.533686099999997</v>
      </c>
      <c r="Z5" s="3">
        <f>'NH3-CEIP 2022'!X50</f>
        <v>53.519003290000001</v>
      </c>
      <c r="AA5" s="3">
        <f>'NH3-CEIP 2022'!Y50</f>
        <v>54.582490829999998</v>
      </c>
      <c r="AB5" s="3">
        <f>'NH3-CEIP 2022'!Z50</f>
        <v>54.544786019999997</v>
      </c>
      <c r="AC5" s="3">
        <f>'NH3-CEIP 2022'!AA50</f>
        <v>54.666057969999997</v>
      </c>
      <c r="AD5" s="3">
        <f>'NH3-CEIP 2022'!AB50</f>
        <v>53.436513380000001</v>
      </c>
      <c r="AE5" s="3">
        <f>'NH3-CEIP 2022'!AC50</f>
        <v>53.673575309999997</v>
      </c>
      <c r="AF5" s="3">
        <f>'NH3-CEIP 2022'!AD50</f>
        <v>53.566677030000001</v>
      </c>
      <c r="AG5" s="3">
        <f>'NH3-CEIP 2022'!AE50</f>
        <v>53.030370509999997</v>
      </c>
      <c r="AH5" s="3">
        <f>'NH3-CEIP 2022'!AF50</f>
        <v>53.308907789999999</v>
      </c>
      <c r="AI5" s="3">
        <f>'NH3-CEIP 2022'!AG50</f>
        <v>0</v>
      </c>
      <c r="AJ5" s="3">
        <f>'NH3-CEIP 2022'!AH50</f>
        <v>0</v>
      </c>
      <c r="AK5" s="3">
        <f>'NH3-CEIP 2022'!AI50</f>
        <v>0</v>
      </c>
    </row>
    <row r="7" spans="1:37" x14ac:dyDescent="0.35">
      <c r="A7" t="s">
        <v>65</v>
      </c>
      <c r="D7">
        <f t="shared" ref="D7:AE7" si="0">D4*14/46</f>
        <v>87.987867800000004</v>
      </c>
      <c r="E7">
        <f t="shared" si="0"/>
        <v>89.31262358260868</v>
      </c>
      <c r="F7">
        <f t="shared" si="0"/>
        <v>85.017038552173901</v>
      </c>
      <c r="G7">
        <f t="shared" si="0"/>
        <v>81.069342656521741</v>
      </c>
      <c r="H7">
        <f t="shared" si="0"/>
        <v>82.021308417391296</v>
      </c>
      <c r="I7">
        <f t="shared" si="0"/>
        <v>78.548508926086953</v>
      </c>
      <c r="J7">
        <f t="shared" si="0"/>
        <v>76.963970208695656</v>
      </c>
      <c r="K7">
        <f t="shared" si="0"/>
        <v>73.481440078260874</v>
      </c>
      <c r="L7">
        <f t="shared" si="0"/>
        <v>70.552775999999994</v>
      </c>
      <c r="M7">
        <f t="shared" si="0"/>
        <v>68.522457591304359</v>
      </c>
      <c r="N7">
        <f t="shared" si="0"/>
        <v>67.623389734782606</v>
      </c>
      <c r="O7">
        <f t="shared" si="0"/>
        <v>64.616765317391312</v>
      </c>
      <c r="P7">
        <f t="shared" si="0"/>
        <v>62.293665121739124</v>
      </c>
      <c r="Q7">
        <f t="shared" si="0"/>
        <v>61.074946130434782</v>
      </c>
      <c r="R7">
        <f t="shared" si="0"/>
        <v>59.958235521739127</v>
      </c>
      <c r="S7">
        <f t="shared" si="0"/>
        <v>58.926852204347824</v>
      </c>
      <c r="T7">
        <f t="shared" si="0"/>
        <v>58.31469398695652</v>
      </c>
      <c r="U7">
        <f t="shared" si="0"/>
        <v>56.906730330434783</v>
      </c>
      <c r="V7">
        <f t="shared" si="0"/>
        <v>54.447379060869572</v>
      </c>
      <c r="W7">
        <f t="shared" si="0"/>
        <v>50.584124895652174</v>
      </c>
      <c r="X7">
        <f t="shared" si="0"/>
        <v>51.854676786956517</v>
      </c>
      <c r="Y7">
        <f t="shared" si="0"/>
        <v>49.770418660869559</v>
      </c>
      <c r="Z7">
        <f t="shared" si="0"/>
        <v>47.633745295652169</v>
      </c>
      <c r="AA7">
        <f t="shared" si="0"/>
        <v>46.464804491304349</v>
      </c>
      <c r="AB7">
        <f t="shared" si="0"/>
        <v>45.801163313043482</v>
      </c>
      <c r="AC7">
        <f t="shared" si="0"/>
        <v>44.522363565217397</v>
      </c>
      <c r="AD7">
        <f t="shared" si="0"/>
        <v>43.710760221739122</v>
      </c>
      <c r="AE7">
        <f t="shared" si="0"/>
        <v>42.052721230434784</v>
      </c>
      <c r="AF7">
        <f t="shared" ref="AF7:AG7" si="1">AF4*14/46</f>
        <v>40.852216908695652</v>
      </c>
      <c r="AG7">
        <f t="shared" si="1"/>
        <v>38.3639576173913</v>
      </c>
      <c r="AH7">
        <f t="shared" ref="AH7:AK7" si="2">AH4*14/46</f>
        <v>35.93869239130435</v>
      </c>
      <c r="AI7">
        <f t="shared" si="2"/>
        <v>0</v>
      </c>
      <c r="AJ7">
        <f t="shared" si="2"/>
        <v>0</v>
      </c>
      <c r="AK7">
        <f t="shared" si="2"/>
        <v>0</v>
      </c>
    </row>
    <row r="8" spans="1:37" x14ac:dyDescent="0.35">
      <c r="A8" t="s">
        <v>66</v>
      </c>
      <c r="D8">
        <f t="shared" ref="D8:H8" si="3">D5*14/17</f>
        <v>49.699487707058829</v>
      </c>
      <c r="E8">
        <f t="shared" si="3"/>
        <v>48.055608670588242</v>
      </c>
      <c r="F8">
        <f t="shared" si="3"/>
        <v>48.930172018823527</v>
      </c>
      <c r="G8">
        <f t="shared" si="3"/>
        <v>49.953312417647055</v>
      </c>
      <c r="H8">
        <f t="shared" si="3"/>
        <v>50.813536241176465</v>
      </c>
      <c r="I8">
        <f>I5*14/17</f>
        <v>50.348337850588237</v>
      </c>
      <c r="J8">
        <f t="shared" ref="J8:AE8" si="4">J5*14/17</f>
        <v>50.421473990588233</v>
      </c>
      <c r="K8">
        <f t="shared" si="4"/>
        <v>51.4676213717647</v>
      </c>
      <c r="L8">
        <f t="shared" si="4"/>
        <v>50.962939283529408</v>
      </c>
      <c r="M8">
        <f t="shared" si="4"/>
        <v>49.785402141176469</v>
      </c>
      <c r="N8">
        <f t="shared" si="4"/>
        <v>49.220759378823523</v>
      </c>
      <c r="O8">
        <f t="shared" si="4"/>
        <v>48.76948014235294</v>
      </c>
      <c r="P8">
        <f t="shared" si="4"/>
        <v>48.552536578823528</v>
      </c>
      <c r="Q8">
        <f t="shared" si="4"/>
        <v>48.575424816470594</v>
      </c>
      <c r="R8">
        <f t="shared" si="4"/>
        <v>48.779869188235295</v>
      </c>
      <c r="S8">
        <f t="shared" si="4"/>
        <v>47.62984664941176</v>
      </c>
      <c r="T8">
        <f t="shared" si="4"/>
        <v>46.980694147058827</v>
      </c>
      <c r="U8">
        <f t="shared" si="4"/>
        <v>46.758261801176474</v>
      </c>
      <c r="V8">
        <f t="shared" si="4"/>
        <v>47.09760740588235</v>
      </c>
      <c r="W8">
        <f t="shared" si="4"/>
        <v>44.771471063529411</v>
      </c>
      <c r="X8">
        <f t="shared" si="4"/>
        <v>45.22236911294118</v>
      </c>
      <c r="Y8">
        <f t="shared" si="4"/>
        <v>44.910094435294113</v>
      </c>
      <c r="Z8">
        <f t="shared" si="4"/>
        <v>44.07447329764706</v>
      </c>
      <c r="AA8">
        <f t="shared" si="4"/>
        <v>44.950286565882351</v>
      </c>
      <c r="AB8">
        <f t="shared" si="4"/>
        <v>44.919235545882351</v>
      </c>
      <c r="AC8">
        <f t="shared" si="4"/>
        <v>45.019106563529412</v>
      </c>
      <c r="AD8">
        <f t="shared" si="4"/>
        <v>44.006540430588238</v>
      </c>
      <c r="AE8">
        <f t="shared" si="4"/>
        <v>44.201767902352941</v>
      </c>
      <c r="AF8">
        <f t="shared" ref="AF8:AG8" si="5">AF5*14/17</f>
        <v>44.113734024705884</v>
      </c>
      <c r="AG8">
        <f t="shared" si="5"/>
        <v>43.672069831764702</v>
      </c>
      <c r="AH8">
        <f t="shared" ref="AH8:AK8" si="6">AH5*14/17</f>
        <v>43.901453474117652</v>
      </c>
      <c r="AI8">
        <f t="shared" si="6"/>
        <v>0</v>
      </c>
      <c r="AJ8">
        <f t="shared" si="6"/>
        <v>0</v>
      </c>
      <c r="AK8">
        <f t="shared" si="6"/>
        <v>0</v>
      </c>
    </row>
    <row r="9" spans="1:37" x14ac:dyDescent="0.35">
      <c r="A9" t="s">
        <v>67</v>
      </c>
      <c r="D9">
        <f t="shared" ref="D9:H9" si="7">D7+D8</f>
        <v>137.68735550705884</v>
      </c>
      <c r="E9">
        <f t="shared" si="7"/>
        <v>137.36823225319694</v>
      </c>
      <c r="F9">
        <f t="shared" si="7"/>
        <v>133.94721057099741</v>
      </c>
      <c r="G9">
        <f t="shared" si="7"/>
        <v>131.0226550741688</v>
      </c>
      <c r="H9">
        <f t="shared" si="7"/>
        <v>132.83484465856776</v>
      </c>
      <c r="I9">
        <f>I7+I8</f>
        <v>128.8968467766752</v>
      </c>
      <c r="J9">
        <f t="shared" ref="J9:AD9" si="8">J7+J8</f>
        <v>127.38544419928388</v>
      </c>
      <c r="K9">
        <f t="shared" si="8"/>
        <v>124.94906145002557</v>
      </c>
      <c r="L9">
        <f t="shared" si="8"/>
        <v>121.5157152835294</v>
      </c>
      <c r="M9">
        <f t="shared" si="8"/>
        <v>118.30785973248084</v>
      </c>
      <c r="N9">
        <f t="shared" si="8"/>
        <v>116.84414911360614</v>
      </c>
      <c r="O9">
        <f t="shared" si="8"/>
        <v>113.38624545974426</v>
      </c>
      <c r="P9">
        <f t="shared" si="8"/>
        <v>110.84620170056266</v>
      </c>
      <c r="Q9">
        <f t="shared" si="8"/>
        <v>109.65037094690538</v>
      </c>
      <c r="R9">
        <f t="shared" si="8"/>
        <v>108.73810470997442</v>
      </c>
      <c r="S9">
        <f t="shared" si="8"/>
        <v>106.55669885375958</v>
      </c>
      <c r="T9">
        <f t="shared" si="8"/>
        <v>105.29538813401535</v>
      </c>
      <c r="U9">
        <f t="shared" si="8"/>
        <v>103.66499213161126</v>
      </c>
      <c r="V9">
        <f t="shared" si="8"/>
        <v>101.54498646675192</v>
      </c>
      <c r="W9">
        <f t="shared" si="8"/>
        <v>95.355595959181585</v>
      </c>
      <c r="X9">
        <f t="shared" si="8"/>
        <v>97.077045899897698</v>
      </c>
      <c r="Y9">
        <f t="shared" si="8"/>
        <v>94.680513096163679</v>
      </c>
      <c r="Z9">
        <f t="shared" si="8"/>
        <v>91.708218593299222</v>
      </c>
      <c r="AA9">
        <f t="shared" si="8"/>
        <v>91.4150910571867</v>
      </c>
      <c r="AB9">
        <f t="shared" si="8"/>
        <v>90.720398858925833</v>
      </c>
      <c r="AC9">
        <f t="shared" si="8"/>
        <v>89.541470128746809</v>
      </c>
      <c r="AD9">
        <f t="shared" si="8"/>
        <v>87.717300652327367</v>
      </c>
      <c r="AE9">
        <f>AE7+AE8</f>
        <v>86.254489132787725</v>
      </c>
      <c r="AF9">
        <f>AF7+AF8</f>
        <v>84.96595093340153</v>
      </c>
      <c r="AG9">
        <f>AG7+AG8</f>
        <v>82.036027449155995</v>
      </c>
      <c r="AH9">
        <f t="shared" ref="AH9:AK9" si="9">AH7+AH8</f>
        <v>79.840145865422002</v>
      </c>
      <c r="AI9">
        <f t="shared" si="9"/>
        <v>0</v>
      </c>
      <c r="AJ9">
        <f t="shared" si="9"/>
        <v>0</v>
      </c>
      <c r="AK9">
        <f t="shared" si="9"/>
        <v>0</v>
      </c>
    </row>
    <row r="28" spans="1:37" x14ac:dyDescent="0.35">
      <c r="A28" t="s">
        <v>98</v>
      </c>
    </row>
    <row r="29" spans="1:37" x14ac:dyDescent="0.35">
      <c r="D29" s="9">
        <v>1990</v>
      </c>
      <c r="E29" s="9">
        <v>1991</v>
      </c>
      <c r="F29" s="9">
        <v>1992</v>
      </c>
      <c r="G29" s="9">
        <v>1993</v>
      </c>
      <c r="H29" s="9">
        <v>1994</v>
      </c>
      <c r="I29" s="2">
        <v>1995</v>
      </c>
      <c r="J29" s="2">
        <v>1996</v>
      </c>
      <c r="K29" s="2">
        <v>1997</v>
      </c>
      <c r="L29" s="2">
        <v>1998</v>
      </c>
      <c r="M29" s="2">
        <v>1999</v>
      </c>
      <c r="N29" s="2">
        <v>2000</v>
      </c>
      <c r="O29" s="2">
        <v>2001</v>
      </c>
      <c r="P29" s="2">
        <v>2002</v>
      </c>
      <c r="Q29" s="2">
        <v>2003</v>
      </c>
      <c r="R29" s="2">
        <v>2004</v>
      </c>
      <c r="S29" s="2">
        <v>2005</v>
      </c>
      <c r="T29" s="2">
        <v>2006</v>
      </c>
      <c r="U29" s="2">
        <v>2007</v>
      </c>
      <c r="V29" s="2">
        <v>2008</v>
      </c>
      <c r="W29" s="2">
        <v>2009</v>
      </c>
      <c r="X29" s="2">
        <v>2010</v>
      </c>
      <c r="Y29" s="2">
        <v>2011</v>
      </c>
      <c r="Z29" s="2">
        <v>2012</v>
      </c>
      <c r="AA29" s="2">
        <v>2013</v>
      </c>
      <c r="AB29" s="2">
        <v>2014</v>
      </c>
      <c r="AC29" s="2">
        <v>2015</v>
      </c>
      <c r="AD29" s="2">
        <v>2016</v>
      </c>
      <c r="AE29" s="2">
        <v>2017</v>
      </c>
      <c r="AF29" s="2">
        <v>2018</v>
      </c>
      <c r="AG29" s="2">
        <v>2019</v>
      </c>
      <c r="AH29" s="2">
        <v>2020</v>
      </c>
      <c r="AI29" s="2">
        <v>2021</v>
      </c>
      <c r="AJ29" s="2">
        <v>2022</v>
      </c>
      <c r="AK29" s="2">
        <v>2023</v>
      </c>
    </row>
    <row r="30" spans="1:37" x14ac:dyDescent="0.35">
      <c r="A30" t="s">
        <v>68</v>
      </c>
      <c r="D30">
        <f t="shared" ref="D30:AK30" si="10">100*D4/AVERAGE($K4:$Q4)</f>
        <v>131.55927841113601</v>
      </c>
      <c r="E30">
        <f t="shared" si="10"/>
        <v>133.54005052425427</v>
      </c>
      <c r="F30">
        <f t="shared" si="10"/>
        <v>127.11730064875748</v>
      </c>
      <c r="G30">
        <f t="shared" si="10"/>
        <v>121.2147138898748</v>
      </c>
      <c r="H30">
        <f t="shared" si="10"/>
        <v>122.63809113157342</v>
      </c>
      <c r="I30">
        <f t="shared" si="10"/>
        <v>117.44556849673626</v>
      </c>
      <c r="J30">
        <f t="shared" si="10"/>
        <v>115.07636947547634</v>
      </c>
      <c r="K30">
        <f t="shared" si="10"/>
        <v>109.86929760908615</v>
      </c>
      <c r="L30">
        <f t="shared" si="10"/>
        <v>105.49036512125268</v>
      </c>
      <c r="M30">
        <f t="shared" si="10"/>
        <v>102.45463722522059</v>
      </c>
      <c r="N30">
        <f t="shared" si="10"/>
        <v>101.11035282097176</v>
      </c>
      <c r="O30">
        <f t="shared" si="10"/>
        <v>96.614854194906613</v>
      </c>
      <c r="P30">
        <f t="shared" si="10"/>
        <v>93.141359575040738</v>
      </c>
      <c r="Q30">
        <f t="shared" si="10"/>
        <v>91.319133453521445</v>
      </c>
      <c r="R30">
        <f t="shared" si="10"/>
        <v>89.649430055230198</v>
      </c>
      <c r="S30">
        <f t="shared" si="10"/>
        <v>88.107307846862696</v>
      </c>
      <c r="T30">
        <f t="shared" si="10"/>
        <v>87.192010143132606</v>
      </c>
      <c r="U30">
        <f t="shared" si="10"/>
        <v>85.086825788601573</v>
      </c>
      <c r="V30">
        <f t="shared" si="10"/>
        <v>81.409608844113791</v>
      </c>
      <c r="W30">
        <f t="shared" si="10"/>
        <v>75.633279186369606</v>
      </c>
      <c r="X30">
        <f t="shared" si="10"/>
        <v>77.533005753035013</v>
      </c>
      <c r="Y30">
        <f t="shared" si="10"/>
        <v>74.416627302839771</v>
      </c>
      <c r="Z30">
        <f t="shared" si="10"/>
        <v>71.22187769523201</v>
      </c>
      <c r="AA30">
        <f t="shared" si="10"/>
        <v>69.474079816155182</v>
      </c>
      <c r="AB30">
        <f t="shared" si="10"/>
        <v>68.481804895544869</v>
      </c>
      <c r="AC30">
        <f t="shared" si="10"/>
        <v>66.569746150823903</v>
      </c>
      <c r="AD30">
        <f t="shared" si="10"/>
        <v>65.356238506033961</v>
      </c>
      <c r="AE30">
        <f t="shared" si="10"/>
        <v>62.87714202685406</v>
      </c>
      <c r="AF30">
        <f t="shared" si="10"/>
        <v>61.082150441690871</v>
      </c>
      <c r="AG30">
        <f t="shared" si="10"/>
        <v>57.361710282737448</v>
      </c>
      <c r="AH30">
        <f t="shared" si="10"/>
        <v>53.735458720137132</v>
      </c>
      <c r="AI30">
        <f t="shared" si="10"/>
        <v>0</v>
      </c>
      <c r="AJ30">
        <f t="shared" si="10"/>
        <v>0</v>
      </c>
      <c r="AK30">
        <f t="shared" si="10"/>
        <v>0</v>
      </c>
    </row>
    <row r="31" spans="1:37" x14ac:dyDescent="0.35">
      <c r="A31" t="s">
        <v>69</v>
      </c>
      <c r="D31">
        <f t="shared" ref="D31:AK31" si="11">100*D5/AVERAGE($K5:$Q5)</f>
        <v>100.16187588069661</v>
      </c>
      <c r="E31">
        <f t="shared" si="11"/>
        <v>96.848883823628384</v>
      </c>
      <c r="F31">
        <f t="shared" si="11"/>
        <v>98.611435302067633</v>
      </c>
      <c r="G31">
        <f t="shared" si="11"/>
        <v>100.67342157926086</v>
      </c>
      <c r="H31">
        <f t="shared" si="11"/>
        <v>102.407073892738</v>
      </c>
      <c r="I31">
        <f t="shared" si="11"/>
        <v>101.46953619149161</v>
      </c>
      <c r="J31">
        <f t="shared" si="11"/>
        <v>101.61693113085701</v>
      </c>
      <c r="K31">
        <f t="shared" si="11"/>
        <v>103.72528453610612</v>
      </c>
      <c r="L31">
        <f t="shared" si="11"/>
        <v>102.70817335421651</v>
      </c>
      <c r="M31">
        <f t="shared" si="11"/>
        <v>100.33502355853938</v>
      </c>
      <c r="N31">
        <f t="shared" si="11"/>
        <v>99.197070615984259</v>
      </c>
      <c r="O31">
        <f t="shared" si="11"/>
        <v>98.287584885722239</v>
      </c>
      <c r="P31">
        <f t="shared" si="11"/>
        <v>97.850367616775173</v>
      </c>
      <c r="Q31">
        <f t="shared" si="11"/>
        <v>97.896495432656209</v>
      </c>
      <c r="R31">
        <f t="shared" si="11"/>
        <v>98.308522452127775</v>
      </c>
      <c r="S31">
        <f t="shared" si="11"/>
        <v>95.990824220053526</v>
      </c>
      <c r="T31">
        <f t="shared" si="11"/>
        <v>94.682554550322422</v>
      </c>
      <c r="U31">
        <f t="shared" si="11"/>
        <v>94.234275462388155</v>
      </c>
      <c r="V31">
        <f t="shared" si="11"/>
        <v>94.918175717850616</v>
      </c>
      <c r="W31">
        <f t="shared" si="11"/>
        <v>90.230196216378985</v>
      </c>
      <c r="X31">
        <f t="shared" si="11"/>
        <v>91.138913721199756</v>
      </c>
      <c r="Y31">
        <f t="shared" si="11"/>
        <v>90.5095708658462</v>
      </c>
      <c r="Z31">
        <f t="shared" si="11"/>
        <v>88.82550158196095</v>
      </c>
      <c r="AA31">
        <f t="shared" si="11"/>
        <v>90.590572087007445</v>
      </c>
      <c r="AB31">
        <f t="shared" si="11"/>
        <v>90.527993405522011</v>
      </c>
      <c r="AC31">
        <f t="shared" si="11"/>
        <v>90.729268487724184</v>
      </c>
      <c r="AD31">
        <f t="shared" si="11"/>
        <v>88.688593060113149</v>
      </c>
      <c r="AE31">
        <f t="shared" si="11"/>
        <v>89.082044797697591</v>
      </c>
      <c r="AF31">
        <f t="shared" si="11"/>
        <v>88.904625698769365</v>
      </c>
      <c r="AG31">
        <f t="shared" si="11"/>
        <v>88.014517649063251</v>
      </c>
      <c r="AH31">
        <f t="shared" si="11"/>
        <v>88.476806034203989</v>
      </c>
      <c r="AI31">
        <f t="shared" si="11"/>
        <v>0</v>
      </c>
      <c r="AJ31">
        <f t="shared" si="11"/>
        <v>0</v>
      </c>
      <c r="AK31">
        <f t="shared" si="11"/>
        <v>0</v>
      </c>
    </row>
    <row r="32" spans="1:37" x14ac:dyDescent="0.35">
      <c r="A32" t="s">
        <v>57</v>
      </c>
      <c r="D32">
        <f t="shared" ref="D32:AK32" si="12">100*D9/AVERAGE($K9:$Q9)</f>
        <v>118.18662868651843</v>
      </c>
      <c r="E32">
        <f t="shared" si="12"/>
        <v>117.9127030136016</v>
      </c>
      <c r="F32">
        <f t="shared" si="12"/>
        <v>114.9762022885084</v>
      </c>
      <c r="G32">
        <f t="shared" si="12"/>
        <v>112.46585300259245</v>
      </c>
      <c r="H32">
        <f t="shared" si="12"/>
        <v>114.02138129879796</v>
      </c>
      <c r="I32">
        <f t="shared" si="12"/>
        <v>110.64112396346356</v>
      </c>
      <c r="J32">
        <f t="shared" si="12"/>
        <v>109.34378206483991</v>
      </c>
      <c r="K32">
        <f t="shared" si="12"/>
        <v>107.25246538391151</v>
      </c>
      <c r="L32">
        <f t="shared" si="12"/>
        <v>104.3053856971994</v>
      </c>
      <c r="M32">
        <f t="shared" si="12"/>
        <v>101.55186028089979</v>
      </c>
      <c r="N32">
        <f t="shared" si="12"/>
        <v>100.29545570561847</v>
      </c>
      <c r="O32">
        <f t="shared" si="12"/>
        <v>97.327296620365502</v>
      </c>
      <c r="P32">
        <f t="shared" si="12"/>
        <v>95.147000488535781</v>
      </c>
      <c r="Q32">
        <f t="shared" si="12"/>
        <v>94.120535823469524</v>
      </c>
      <c r="R32">
        <f t="shared" si="12"/>
        <v>93.337474295340456</v>
      </c>
      <c r="S32">
        <f t="shared" si="12"/>
        <v>91.465022006649065</v>
      </c>
      <c r="T32">
        <f t="shared" si="12"/>
        <v>90.382351334794265</v>
      </c>
      <c r="U32">
        <f t="shared" si="12"/>
        <v>88.982869107551991</v>
      </c>
      <c r="V32">
        <f t="shared" si="12"/>
        <v>87.163120871388074</v>
      </c>
      <c r="W32">
        <f t="shared" si="12"/>
        <v>81.850336737941817</v>
      </c>
      <c r="X32">
        <f t="shared" si="12"/>
        <v>83.327976890130017</v>
      </c>
      <c r="Y32">
        <f t="shared" si="12"/>
        <v>81.270866187648338</v>
      </c>
      <c r="Z32">
        <f t="shared" si="12"/>
        <v>78.719539194233803</v>
      </c>
      <c r="AA32">
        <f t="shared" si="12"/>
        <v>78.4679274529759</v>
      </c>
      <c r="AB32">
        <f t="shared" si="12"/>
        <v>77.871624847083623</v>
      </c>
      <c r="AC32">
        <f t="shared" si="12"/>
        <v>76.859668363727423</v>
      </c>
      <c r="AD32">
        <f t="shared" si="12"/>
        <v>75.293856893408247</v>
      </c>
      <c r="AE32">
        <f t="shared" si="12"/>
        <v>74.038224077587856</v>
      </c>
      <c r="AF32">
        <f t="shared" si="12"/>
        <v>72.932182167214719</v>
      </c>
      <c r="AG32">
        <f t="shared" si="12"/>
        <v>70.417225164538578</v>
      </c>
      <c r="AH32">
        <f t="shared" si="12"/>
        <v>68.532347352624853</v>
      </c>
      <c r="AI32">
        <f t="shared" si="12"/>
        <v>0</v>
      </c>
      <c r="AJ32">
        <f t="shared" si="12"/>
        <v>0</v>
      </c>
      <c r="AK32">
        <f t="shared" si="12"/>
        <v>0</v>
      </c>
    </row>
  </sheetData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57B19D-D357-4E1E-9A35-0B23B1F68EA1}">
  <dimension ref="A2:AK32"/>
  <sheetViews>
    <sheetView zoomScale="70" zoomScaleNormal="70" workbookViewId="0"/>
  </sheetViews>
  <sheetFormatPr baseColWidth="10" defaultColWidth="9.08984375" defaultRowHeight="14.5" x14ac:dyDescent="0.35"/>
  <sheetData>
    <row r="2" spans="1:37" x14ac:dyDescent="0.35">
      <c r="A2" s="1" t="s">
        <v>102</v>
      </c>
    </row>
    <row r="3" spans="1:37" x14ac:dyDescent="0.35">
      <c r="D3" s="2">
        <v>1990</v>
      </c>
      <c r="E3" s="2">
        <v>1991</v>
      </c>
      <c r="F3" s="2">
        <v>1992</v>
      </c>
      <c r="G3" s="2">
        <v>1993</v>
      </c>
      <c r="H3" s="2">
        <v>1994</v>
      </c>
      <c r="I3" s="2">
        <v>1995</v>
      </c>
      <c r="J3" s="2">
        <v>1996</v>
      </c>
      <c r="K3" s="2">
        <v>1997</v>
      </c>
      <c r="L3" s="2">
        <v>1998</v>
      </c>
      <c r="M3" s="2">
        <v>1999</v>
      </c>
      <c r="N3" s="2">
        <v>2000</v>
      </c>
      <c r="O3" s="2">
        <v>2001</v>
      </c>
      <c r="P3" s="2">
        <v>2002</v>
      </c>
      <c r="Q3" s="2">
        <v>2003</v>
      </c>
      <c r="R3" s="2">
        <v>2004</v>
      </c>
      <c r="S3" s="2">
        <v>2005</v>
      </c>
      <c r="T3" s="2">
        <v>2006</v>
      </c>
      <c r="U3" s="2">
        <v>2007</v>
      </c>
      <c r="V3" s="2">
        <v>2008</v>
      </c>
      <c r="W3" s="2">
        <v>2009</v>
      </c>
      <c r="X3" s="2">
        <v>2010</v>
      </c>
      <c r="Y3" s="2">
        <v>2011</v>
      </c>
      <c r="Z3" s="2">
        <v>2012</v>
      </c>
      <c r="AA3" s="2">
        <v>2013</v>
      </c>
      <c r="AB3" s="2">
        <v>2014</v>
      </c>
      <c r="AC3" s="2">
        <v>2015</v>
      </c>
      <c r="AD3" s="2">
        <v>2016</v>
      </c>
      <c r="AE3" s="2">
        <v>2017</v>
      </c>
      <c r="AF3" s="2">
        <v>2018</v>
      </c>
      <c r="AG3" s="2">
        <v>2019</v>
      </c>
      <c r="AH3" s="2">
        <v>2020</v>
      </c>
      <c r="AI3" s="2">
        <v>2021</v>
      </c>
      <c r="AJ3" s="2">
        <v>2022</v>
      </c>
      <c r="AK3" s="2">
        <v>2023</v>
      </c>
    </row>
    <row r="4" spans="1:37" x14ac:dyDescent="0.35">
      <c r="A4" t="s">
        <v>64</v>
      </c>
      <c r="D4" s="3">
        <f>'NOx-CEIP 2022'!B56</f>
        <v>3099.7359820000001</v>
      </c>
      <c r="E4" s="3">
        <f>'NOx-CEIP 2022'!C56</f>
        <v>3018.207347</v>
      </c>
      <c r="F4" s="3">
        <f>'NOx-CEIP 2022'!D56</f>
        <v>2972.1243469999999</v>
      </c>
      <c r="G4" s="3">
        <f>'NOx-CEIP 2022'!E56</f>
        <v>2832.144777</v>
      </c>
      <c r="H4" s="3">
        <f>'NOx-CEIP 2022'!F56</f>
        <v>2776.856194</v>
      </c>
      <c r="I4" s="3">
        <f>'NOx-CEIP 2022'!G56</f>
        <v>2643.6582330000001</v>
      </c>
      <c r="J4" s="3">
        <f>'NOx-CEIP 2022'!H56</f>
        <v>2559.8309490000001</v>
      </c>
      <c r="K4" s="3">
        <f>'NOx-CEIP 2022'!I56</f>
        <v>2384.5347849999998</v>
      </c>
      <c r="L4" s="3">
        <f>'NOx-CEIP 2022'!J56</f>
        <v>2303.4612870000001</v>
      </c>
      <c r="M4" s="3">
        <f>'NOx-CEIP 2022'!K56</f>
        <v>2185.7484100000001</v>
      </c>
      <c r="N4" s="3">
        <f>'NOx-CEIP 2022'!L56</f>
        <v>2098.3607200000001</v>
      </c>
      <c r="O4" s="3">
        <f>'NOx-CEIP 2022'!M56</f>
        <v>2041.6207669999999</v>
      </c>
      <c r="P4" s="3">
        <f>'NOx-CEIP 2022'!N56</f>
        <v>1941.9101519999999</v>
      </c>
      <c r="Q4" s="3">
        <f>'NOx-CEIP 2022'!O56</f>
        <v>1903.513424</v>
      </c>
      <c r="R4" s="3">
        <f>'NOx-CEIP 2022'!P56</f>
        <v>1840.997337</v>
      </c>
      <c r="S4" s="3">
        <f>'NOx-CEIP 2022'!Q56</f>
        <v>1817.2385630000001</v>
      </c>
      <c r="T4" s="3">
        <f>'NOx-CEIP 2022'!R56</f>
        <v>1748.5766369999999</v>
      </c>
      <c r="U4" s="3">
        <f>'NOx-CEIP 2022'!S56</f>
        <v>1670.4200350000001</v>
      </c>
      <c r="V4" s="3">
        <f>'NOx-CEIP 2022'!T56</f>
        <v>1496.160934</v>
      </c>
      <c r="W4" s="3">
        <f>'NOx-CEIP 2022'!U56</f>
        <v>1303.602435</v>
      </c>
      <c r="X4" s="3">
        <f>'NOx-CEIP 2022'!V56</f>
        <v>1276.0257750000001</v>
      </c>
      <c r="Y4" s="3">
        <f>'NOx-CEIP 2022'!W56</f>
        <v>1183.8958190000001</v>
      </c>
      <c r="Z4" s="3">
        <f>'NOx-CEIP 2022'!X56</f>
        <v>1203.720558</v>
      </c>
      <c r="AA4" s="3">
        <f>'NOx-CEIP 2022'!Y56</f>
        <v>1136.1873419999999</v>
      </c>
      <c r="AB4" s="3">
        <f>'NOx-CEIP 2022'!Z56</f>
        <v>1059.4908419999999</v>
      </c>
      <c r="AC4" s="3">
        <f>'NOx-CEIP 2022'!AA56</f>
        <v>1022.62886</v>
      </c>
      <c r="AD4" s="3">
        <f>'NOx-CEIP 2022'!AB56</f>
        <v>932.6243647</v>
      </c>
      <c r="AE4" s="3">
        <f>'NOx-CEIP 2022'!AC56</f>
        <v>898.1413331</v>
      </c>
      <c r="AF4" s="3">
        <f>'NOx-CEIP 2022'!AD56</f>
        <v>857.15117180000004</v>
      </c>
      <c r="AG4" s="3">
        <f>'NOx-CEIP 2022'!AE56</f>
        <v>800.73466440000004</v>
      </c>
      <c r="AH4" s="3">
        <f>'NOx-CEIP 2022'!AF56</f>
        <v>696.58468900000003</v>
      </c>
      <c r="AI4" s="3">
        <f>'NOx-CEIP 2022'!AG56</f>
        <v>0</v>
      </c>
      <c r="AJ4" s="3">
        <f>'NOx-CEIP 2022'!AH56</f>
        <v>0</v>
      </c>
      <c r="AK4" s="3">
        <f>'NOx-CEIP 2022'!AI56</f>
        <v>0</v>
      </c>
    </row>
    <row r="5" spans="1:37" x14ac:dyDescent="0.35">
      <c r="A5" t="s">
        <v>63</v>
      </c>
      <c r="D5" s="3">
        <f>'NH3-CEIP 2022'!B56</f>
        <v>316.00901770000002</v>
      </c>
      <c r="E5" s="3">
        <f>'NH3-CEIP 2022'!C56</f>
        <v>314.80582450000003</v>
      </c>
      <c r="F5" s="3">
        <f>'NH3-CEIP 2022'!D56</f>
        <v>301.85899089999998</v>
      </c>
      <c r="G5" s="3">
        <f>'NH3-CEIP 2022'!E56</f>
        <v>296.53197749999998</v>
      </c>
      <c r="H5" s="3">
        <f>'NH3-CEIP 2022'!F56</f>
        <v>301.83599409999999</v>
      </c>
      <c r="I5" s="3">
        <f>'NH3-CEIP 2022'!G56</f>
        <v>294.40403950000001</v>
      </c>
      <c r="J5" s="3">
        <f>'NH3-CEIP 2022'!H56</f>
        <v>303.54851910000002</v>
      </c>
      <c r="K5" s="3">
        <f>'NH3-CEIP 2022'!I56</f>
        <v>309.09680040000001</v>
      </c>
      <c r="L5" s="3">
        <f>'NH3-CEIP 2022'!J56</f>
        <v>310.55594969999999</v>
      </c>
      <c r="M5" s="3">
        <f>'NH3-CEIP 2022'!K56</f>
        <v>304.1828678</v>
      </c>
      <c r="N5" s="3">
        <f>'NH3-CEIP 2022'!L56</f>
        <v>298.33878449999997</v>
      </c>
      <c r="O5" s="3">
        <f>'NH3-CEIP 2022'!M56</f>
        <v>292.14571949999998</v>
      </c>
      <c r="P5" s="3">
        <f>'NH3-CEIP 2022'!N56</f>
        <v>290.32075279999998</v>
      </c>
      <c r="Q5" s="3">
        <f>'NH3-CEIP 2022'!O56</f>
        <v>284.37499079999998</v>
      </c>
      <c r="R5" s="3">
        <f>'NH3-CEIP 2022'!P56</f>
        <v>288.52606350000002</v>
      </c>
      <c r="S5" s="3">
        <f>'NH3-CEIP 2022'!Q56</f>
        <v>281.7488462</v>
      </c>
      <c r="T5" s="3">
        <f>'NH3-CEIP 2022'!R56</f>
        <v>276.53648570000001</v>
      </c>
      <c r="U5" s="3">
        <f>'NH3-CEIP 2022'!S56</f>
        <v>269.10787820000002</v>
      </c>
      <c r="V5" s="3">
        <f>'NH3-CEIP 2022'!T56</f>
        <v>257.49069029999998</v>
      </c>
      <c r="W5" s="3">
        <f>'NH3-CEIP 2022'!U56</f>
        <v>257.8956101</v>
      </c>
      <c r="X5" s="3">
        <f>'NH3-CEIP 2022'!V56</f>
        <v>259.9127565</v>
      </c>
      <c r="Y5" s="3">
        <f>'NH3-CEIP 2022'!W56</f>
        <v>258.19455060000001</v>
      </c>
      <c r="Z5" s="3">
        <f>'NH3-CEIP 2022'!X56</f>
        <v>255.29789049999999</v>
      </c>
      <c r="AA5" s="3">
        <f>'NH3-CEIP 2022'!Y56</f>
        <v>252.7538113</v>
      </c>
      <c r="AB5" s="3">
        <f>'NH3-CEIP 2022'!Z56</f>
        <v>261.48247509999999</v>
      </c>
      <c r="AC5" s="3">
        <f>'NH3-CEIP 2022'!AA56</f>
        <v>263.00948799999998</v>
      </c>
      <c r="AD5" s="3">
        <f>'NH3-CEIP 2022'!AB56</f>
        <v>267.15435029999998</v>
      </c>
      <c r="AE5" s="3">
        <f>'NH3-CEIP 2022'!AC56</f>
        <v>270.94316500000002</v>
      </c>
      <c r="AF5" s="3">
        <f>'NH3-CEIP 2022'!AD56</f>
        <v>269.57111630000003</v>
      </c>
      <c r="AG5" s="3">
        <f>'NH3-CEIP 2022'!AE56</f>
        <v>266.30074180000003</v>
      </c>
      <c r="AH5" s="3">
        <f>'NH3-CEIP 2022'!AF56</f>
        <v>258.9953294</v>
      </c>
      <c r="AI5" s="3">
        <f>'NH3-CEIP 2022'!AG56</f>
        <v>0</v>
      </c>
      <c r="AJ5" s="3">
        <f>'NH3-CEIP 2022'!AH56</f>
        <v>0</v>
      </c>
      <c r="AK5" s="3">
        <f>'NH3-CEIP 2022'!AI56</f>
        <v>0</v>
      </c>
    </row>
    <row r="7" spans="1:37" x14ac:dyDescent="0.35">
      <c r="A7" t="s">
        <v>65</v>
      </c>
      <c r="D7">
        <f t="shared" ref="D7:AK7" si="0">D4*14/46</f>
        <v>943.39790756521757</v>
      </c>
      <c r="E7">
        <f t="shared" si="0"/>
        <v>918.58484473913052</v>
      </c>
      <c r="F7">
        <f t="shared" si="0"/>
        <v>904.55958386956513</v>
      </c>
      <c r="G7">
        <f t="shared" si="0"/>
        <v>861.95710604347823</v>
      </c>
      <c r="H7">
        <f t="shared" si="0"/>
        <v>845.13014599999997</v>
      </c>
      <c r="I7">
        <f t="shared" si="0"/>
        <v>804.59163613043472</v>
      </c>
      <c r="J7">
        <f t="shared" si="0"/>
        <v>779.07898447826096</v>
      </c>
      <c r="K7">
        <f t="shared" si="0"/>
        <v>725.72797804347817</v>
      </c>
      <c r="L7">
        <f t="shared" si="0"/>
        <v>701.05343517391304</v>
      </c>
      <c r="M7">
        <f t="shared" si="0"/>
        <v>665.22777695652178</v>
      </c>
      <c r="N7">
        <f t="shared" si="0"/>
        <v>638.63152347826087</v>
      </c>
      <c r="O7">
        <f t="shared" si="0"/>
        <v>621.36284213043473</v>
      </c>
      <c r="P7">
        <f t="shared" si="0"/>
        <v>591.01613321739126</v>
      </c>
      <c r="Q7">
        <f t="shared" si="0"/>
        <v>579.33017252173909</v>
      </c>
      <c r="R7">
        <f t="shared" si="0"/>
        <v>560.30353734782602</v>
      </c>
      <c r="S7">
        <f t="shared" si="0"/>
        <v>553.07260613043479</v>
      </c>
      <c r="T7">
        <f t="shared" si="0"/>
        <v>532.17549821739124</v>
      </c>
      <c r="U7">
        <f t="shared" si="0"/>
        <v>508.38870630434792</v>
      </c>
      <c r="V7">
        <f t="shared" si="0"/>
        <v>455.35332773913046</v>
      </c>
      <c r="W7">
        <f t="shared" si="0"/>
        <v>396.74856717391305</v>
      </c>
      <c r="X7">
        <f t="shared" si="0"/>
        <v>388.35567065217396</v>
      </c>
      <c r="Y7">
        <f t="shared" si="0"/>
        <v>360.31611882608701</v>
      </c>
      <c r="Z7">
        <f t="shared" si="0"/>
        <v>366.34973504347823</v>
      </c>
      <c r="AA7">
        <f t="shared" si="0"/>
        <v>345.79614756521738</v>
      </c>
      <c r="AB7">
        <f t="shared" si="0"/>
        <v>322.45373452173908</v>
      </c>
      <c r="AC7">
        <f t="shared" si="0"/>
        <v>311.23487043478264</v>
      </c>
      <c r="AD7">
        <f t="shared" si="0"/>
        <v>283.84219795217393</v>
      </c>
      <c r="AE7">
        <f t="shared" si="0"/>
        <v>273.34736224782608</v>
      </c>
      <c r="AF7">
        <f t="shared" si="0"/>
        <v>260.87209576521741</v>
      </c>
      <c r="AG7">
        <f t="shared" si="0"/>
        <v>243.7018543826087</v>
      </c>
      <c r="AH7">
        <f t="shared" si="0"/>
        <v>212.0040357826087</v>
      </c>
      <c r="AI7">
        <f t="shared" si="0"/>
        <v>0</v>
      </c>
      <c r="AJ7">
        <f t="shared" si="0"/>
        <v>0</v>
      </c>
      <c r="AK7">
        <f t="shared" si="0"/>
        <v>0</v>
      </c>
    </row>
    <row r="8" spans="1:37" x14ac:dyDescent="0.35">
      <c r="A8" t="s">
        <v>66</v>
      </c>
      <c r="D8">
        <f t="shared" ref="D8:H8" si="1">D5*14/17</f>
        <v>260.2427204588235</v>
      </c>
      <c r="E8">
        <f t="shared" si="1"/>
        <v>259.25185547058823</v>
      </c>
      <c r="F8">
        <f t="shared" si="1"/>
        <v>248.58975721176466</v>
      </c>
      <c r="G8">
        <f t="shared" si="1"/>
        <v>244.20280500000001</v>
      </c>
      <c r="H8">
        <f t="shared" si="1"/>
        <v>248.57081867058824</v>
      </c>
      <c r="I8">
        <f>I5*14/17</f>
        <v>242.45038547058823</v>
      </c>
      <c r="J8">
        <f t="shared" ref="J8:AK8" si="2">J5*14/17</f>
        <v>249.98113337647064</v>
      </c>
      <c r="K8">
        <f t="shared" si="2"/>
        <v>254.55030621176471</v>
      </c>
      <c r="L8">
        <f t="shared" si="2"/>
        <v>255.75195857647057</v>
      </c>
      <c r="M8">
        <f t="shared" si="2"/>
        <v>250.50353818823527</v>
      </c>
      <c r="N8">
        <f t="shared" si="2"/>
        <v>245.69076370588235</v>
      </c>
      <c r="O8">
        <f t="shared" si="2"/>
        <v>240.59059252941174</v>
      </c>
      <c r="P8">
        <f t="shared" si="2"/>
        <v>239.08767877647057</v>
      </c>
      <c r="Q8">
        <f t="shared" si="2"/>
        <v>234.19116889411762</v>
      </c>
      <c r="R8">
        <f t="shared" si="2"/>
        <v>237.60969935294119</v>
      </c>
      <c r="S8">
        <f t="shared" si="2"/>
        <v>232.02846157647059</v>
      </c>
      <c r="T8">
        <f t="shared" si="2"/>
        <v>227.73592940000003</v>
      </c>
      <c r="U8">
        <f t="shared" si="2"/>
        <v>221.61825263529414</v>
      </c>
      <c r="V8">
        <f t="shared" si="2"/>
        <v>212.05115671764702</v>
      </c>
      <c r="W8">
        <f t="shared" si="2"/>
        <v>212.38462008235297</v>
      </c>
      <c r="X8">
        <f t="shared" si="2"/>
        <v>214.04579947058824</v>
      </c>
      <c r="Y8">
        <f t="shared" si="2"/>
        <v>212.63080637647062</v>
      </c>
      <c r="Z8">
        <f t="shared" si="2"/>
        <v>210.2453215882353</v>
      </c>
      <c r="AA8">
        <f t="shared" si="2"/>
        <v>208.15019754117645</v>
      </c>
      <c r="AB8">
        <f t="shared" si="2"/>
        <v>215.33850890588232</v>
      </c>
      <c r="AC8">
        <f t="shared" si="2"/>
        <v>216.59604894117646</v>
      </c>
      <c r="AD8">
        <f t="shared" si="2"/>
        <v>220.00946495294116</v>
      </c>
      <c r="AE8">
        <f t="shared" si="2"/>
        <v>223.12966529411764</v>
      </c>
      <c r="AF8">
        <f t="shared" si="2"/>
        <v>221.99974283529414</v>
      </c>
      <c r="AG8">
        <f t="shared" si="2"/>
        <v>219.30649324705885</v>
      </c>
      <c r="AH8">
        <f t="shared" si="2"/>
        <v>213.29027127058825</v>
      </c>
      <c r="AI8">
        <f t="shared" si="2"/>
        <v>0</v>
      </c>
      <c r="AJ8">
        <f t="shared" si="2"/>
        <v>0</v>
      </c>
      <c r="AK8">
        <f t="shared" si="2"/>
        <v>0</v>
      </c>
    </row>
    <row r="9" spans="1:37" x14ac:dyDescent="0.35">
      <c r="A9" t="s">
        <v>67</v>
      </c>
      <c r="D9">
        <f t="shared" ref="D9:H9" si="3">D7+D8</f>
        <v>1203.640628024041</v>
      </c>
      <c r="E9">
        <f t="shared" si="3"/>
        <v>1177.8367002097189</v>
      </c>
      <c r="F9">
        <f t="shared" si="3"/>
        <v>1153.1493410813298</v>
      </c>
      <c r="G9">
        <f t="shared" si="3"/>
        <v>1106.1599110434781</v>
      </c>
      <c r="H9">
        <f t="shared" si="3"/>
        <v>1093.7009646705883</v>
      </c>
      <c r="I9">
        <f>I7+I8</f>
        <v>1047.042021601023</v>
      </c>
      <c r="J9">
        <f t="shared" ref="J9:AD9" si="4">J7+J8</f>
        <v>1029.0601178547315</v>
      </c>
      <c r="K9">
        <f t="shared" si="4"/>
        <v>980.27828425524285</v>
      </c>
      <c r="L9">
        <f t="shared" si="4"/>
        <v>956.80539375038359</v>
      </c>
      <c r="M9">
        <f t="shared" si="4"/>
        <v>915.73131514475699</v>
      </c>
      <c r="N9">
        <f t="shared" si="4"/>
        <v>884.32228718414319</v>
      </c>
      <c r="O9">
        <f t="shared" si="4"/>
        <v>861.95343465984649</v>
      </c>
      <c r="P9">
        <f t="shared" si="4"/>
        <v>830.10381199386188</v>
      </c>
      <c r="Q9">
        <f t="shared" si="4"/>
        <v>813.52134141585668</v>
      </c>
      <c r="R9">
        <f t="shared" si="4"/>
        <v>797.91323670076724</v>
      </c>
      <c r="S9">
        <f t="shared" si="4"/>
        <v>785.10106770690538</v>
      </c>
      <c r="T9">
        <f t="shared" si="4"/>
        <v>759.91142761739127</v>
      </c>
      <c r="U9">
        <f t="shared" si="4"/>
        <v>730.00695893964212</v>
      </c>
      <c r="V9">
        <f t="shared" si="4"/>
        <v>667.40448445677748</v>
      </c>
      <c r="W9">
        <f t="shared" si="4"/>
        <v>609.13318725626596</v>
      </c>
      <c r="X9">
        <f t="shared" si="4"/>
        <v>602.40147012276225</v>
      </c>
      <c r="Y9">
        <f t="shared" si="4"/>
        <v>572.94692520255762</v>
      </c>
      <c r="Z9">
        <f t="shared" si="4"/>
        <v>576.59505663171353</v>
      </c>
      <c r="AA9">
        <f t="shared" si="4"/>
        <v>553.94634510639389</v>
      </c>
      <c r="AB9">
        <f t="shared" si="4"/>
        <v>537.79224342762143</v>
      </c>
      <c r="AC9">
        <f t="shared" si="4"/>
        <v>527.83091937595907</v>
      </c>
      <c r="AD9">
        <f t="shared" si="4"/>
        <v>503.85166290511506</v>
      </c>
      <c r="AE9">
        <f>AE7+AE8</f>
        <v>496.4770275419437</v>
      </c>
      <c r="AF9">
        <f>AF7+AF8</f>
        <v>482.87183860051152</v>
      </c>
      <c r="AG9">
        <f>AG7+AG8</f>
        <v>463.00834762966758</v>
      </c>
      <c r="AH9">
        <f t="shared" ref="AH9:AK9" si="5">AH7+AH8</f>
        <v>425.29430705319692</v>
      </c>
      <c r="AI9">
        <f t="shared" si="5"/>
        <v>0</v>
      </c>
      <c r="AJ9">
        <f t="shared" si="5"/>
        <v>0</v>
      </c>
      <c r="AK9">
        <f t="shared" si="5"/>
        <v>0</v>
      </c>
    </row>
    <row r="28" spans="1:37" x14ac:dyDescent="0.35">
      <c r="A28" t="s">
        <v>98</v>
      </c>
    </row>
    <row r="29" spans="1:37" x14ac:dyDescent="0.35">
      <c r="D29" s="9">
        <v>1990</v>
      </c>
      <c r="E29" s="9">
        <v>1991</v>
      </c>
      <c r="F29" s="9">
        <v>1992</v>
      </c>
      <c r="G29" s="9">
        <v>1993</v>
      </c>
      <c r="H29" s="9">
        <v>1994</v>
      </c>
      <c r="I29" s="2">
        <v>1995</v>
      </c>
      <c r="J29" s="2">
        <v>1996</v>
      </c>
      <c r="K29" s="2">
        <v>1997</v>
      </c>
      <c r="L29" s="2">
        <v>1998</v>
      </c>
      <c r="M29" s="2">
        <v>1999</v>
      </c>
      <c r="N29" s="2">
        <v>2000</v>
      </c>
      <c r="O29" s="2">
        <v>2001</v>
      </c>
      <c r="P29" s="2">
        <v>2002</v>
      </c>
      <c r="Q29" s="2">
        <v>2003</v>
      </c>
      <c r="R29" s="2">
        <v>2004</v>
      </c>
      <c r="S29" s="2">
        <v>2005</v>
      </c>
      <c r="T29" s="2">
        <v>2006</v>
      </c>
      <c r="U29" s="2">
        <v>2007</v>
      </c>
      <c r="V29" s="2">
        <v>2008</v>
      </c>
      <c r="W29" s="2">
        <v>2009</v>
      </c>
      <c r="X29" s="2">
        <v>2010</v>
      </c>
      <c r="Y29" s="2">
        <v>2011</v>
      </c>
      <c r="Z29" s="2">
        <v>2012</v>
      </c>
      <c r="AA29" s="2">
        <v>2013</v>
      </c>
      <c r="AB29" s="2">
        <v>2014</v>
      </c>
      <c r="AC29" s="2">
        <v>2015</v>
      </c>
      <c r="AD29" s="2">
        <v>2016</v>
      </c>
      <c r="AE29" s="2">
        <v>2017</v>
      </c>
      <c r="AF29" s="2">
        <v>2018</v>
      </c>
      <c r="AG29" s="2">
        <v>2019</v>
      </c>
      <c r="AH29" s="2">
        <v>2020</v>
      </c>
      <c r="AI29" s="2">
        <v>2021</v>
      </c>
      <c r="AJ29" s="2">
        <v>2022</v>
      </c>
      <c r="AK29" s="2">
        <v>2023</v>
      </c>
    </row>
    <row r="30" spans="1:37" x14ac:dyDescent="0.35">
      <c r="A30" t="s">
        <v>68</v>
      </c>
      <c r="D30">
        <f t="shared" ref="D30:AK31" si="6">100*D4/AVERAGE($K4:$Q4)</f>
        <v>146.02552998264474</v>
      </c>
      <c r="E30">
        <f t="shared" si="6"/>
        <v>142.18479573825434</v>
      </c>
      <c r="F30">
        <f t="shared" si="6"/>
        <v>140.01387068616378</v>
      </c>
      <c r="G30">
        <f t="shared" si="6"/>
        <v>133.41957007001773</v>
      </c>
      <c r="H30">
        <f t="shared" si="6"/>
        <v>130.81497900760237</v>
      </c>
      <c r="I30">
        <f t="shared" si="6"/>
        <v>124.5401533577472</v>
      </c>
      <c r="J30">
        <f t="shared" si="6"/>
        <v>120.59113200748124</v>
      </c>
      <c r="K30">
        <f t="shared" si="6"/>
        <v>112.33310119431869</v>
      </c>
      <c r="L30">
        <f t="shared" si="6"/>
        <v>108.513808008788</v>
      </c>
      <c r="M30">
        <f t="shared" si="6"/>
        <v>102.96846951882533</v>
      </c>
      <c r="N30">
        <f t="shared" si="6"/>
        <v>98.851720924651332</v>
      </c>
      <c r="O30">
        <f t="shared" si="6"/>
        <v>96.178757241250949</v>
      </c>
      <c r="P30">
        <f t="shared" si="6"/>
        <v>91.481487704483541</v>
      </c>
      <c r="Q30">
        <f t="shared" si="6"/>
        <v>89.672655407681987</v>
      </c>
      <c r="R30">
        <f t="shared" si="6"/>
        <v>86.727583701695607</v>
      </c>
      <c r="S30">
        <f t="shared" si="6"/>
        <v>85.608331099140287</v>
      </c>
      <c r="T30">
        <f t="shared" si="6"/>
        <v>82.373734929659435</v>
      </c>
      <c r="U30">
        <f t="shared" si="6"/>
        <v>78.691853861411545</v>
      </c>
      <c r="V30">
        <f t="shared" si="6"/>
        <v>70.48267807173481</v>
      </c>
      <c r="W30">
        <f t="shared" si="6"/>
        <v>61.411435542558152</v>
      </c>
      <c r="X30">
        <f t="shared" si="6"/>
        <v>60.11232606515906</v>
      </c>
      <c r="Y30">
        <f t="shared" si="6"/>
        <v>55.772173958560145</v>
      </c>
      <c r="Z30">
        <f t="shared" si="6"/>
        <v>56.706098020497436</v>
      </c>
      <c r="AA30">
        <f t="shared" si="6"/>
        <v>53.524674275024246</v>
      </c>
      <c r="AB30">
        <f t="shared" si="6"/>
        <v>49.911577183739816</v>
      </c>
      <c r="AC30">
        <f t="shared" si="6"/>
        <v>48.17504526972575</v>
      </c>
      <c r="AD30">
        <f t="shared" si="6"/>
        <v>43.935021537600377</v>
      </c>
      <c r="AE30">
        <f t="shared" si="6"/>
        <v>42.310559649865873</v>
      </c>
      <c r="AF30">
        <f t="shared" si="6"/>
        <v>40.379553247170705</v>
      </c>
      <c r="AG30">
        <f t="shared" si="6"/>
        <v>37.721826769595239</v>
      </c>
      <c r="AH30">
        <f t="shared" si="6"/>
        <v>32.815423306919811</v>
      </c>
      <c r="AI30">
        <f t="shared" si="6"/>
        <v>0</v>
      </c>
      <c r="AJ30">
        <f t="shared" si="6"/>
        <v>0</v>
      </c>
      <c r="AK30">
        <f t="shared" si="6"/>
        <v>0</v>
      </c>
    </row>
    <row r="31" spans="1:37" x14ac:dyDescent="0.35">
      <c r="A31" t="s">
        <v>69</v>
      </c>
      <c r="D31">
        <f t="shared" si="6"/>
        <v>105.89020219674345</v>
      </c>
      <c r="E31">
        <f t="shared" si="6"/>
        <v>105.48702898302618</v>
      </c>
      <c r="F31">
        <f t="shared" si="6"/>
        <v>101.14872611531155</v>
      </c>
      <c r="G31">
        <f t="shared" si="6"/>
        <v>99.363718427441498</v>
      </c>
      <c r="H31">
        <f t="shared" si="6"/>
        <v>101.14102020925988</v>
      </c>
      <c r="I31">
        <f t="shared" si="6"/>
        <v>98.650676164527198</v>
      </c>
      <c r="J31">
        <f t="shared" si="6"/>
        <v>101.71486338575154</v>
      </c>
      <c r="K31">
        <f t="shared" si="6"/>
        <v>103.57401485230606</v>
      </c>
      <c r="L31">
        <f t="shared" si="6"/>
        <v>104.06295537538607</v>
      </c>
      <c r="M31">
        <f t="shared" si="6"/>
        <v>101.92742476325631</v>
      </c>
      <c r="N31">
        <f t="shared" si="6"/>
        <v>99.969154183525276</v>
      </c>
      <c r="O31">
        <f t="shared" si="6"/>
        <v>97.893944716907654</v>
      </c>
      <c r="P31">
        <f t="shared" si="6"/>
        <v>97.282423899331562</v>
      </c>
      <c r="Q31">
        <f t="shared" si="6"/>
        <v>95.290082209287078</v>
      </c>
      <c r="R31">
        <f t="shared" si="6"/>
        <v>96.681048615042229</v>
      </c>
      <c r="S31">
        <f t="shared" si="6"/>
        <v>94.410097882523729</v>
      </c>
      <c r="T31">
        <f t="shared" si="6"/>
        <v>92.663508777932748</v>
      </c>
      <c r="U31">
        <f t="shared" si="6"/>
        <v>90.174286299598251</v>
      </c>
      <c r="V31">
        <f t="shared" si="6"/>
        <v>86.281529109813263</v>
      </c>
      <c r="W31">
        <f t="shared" si="6"/>
        <v>86.417212071671571</v>
      </c>
      <c r="X31">
        <f t="shared" si="6"/>
        <v>87.093129618933474</v>
      </c>
      <c r="Y31">
        <f t="shared" si="6"/>
        <v>86.517382852303669</v>
      </c>
      <c r="Z31">
        <f t="shared" si="6"/>
        <v>85.546752564862231</v>
      </c>
      <c r="AA31">
        <f t="shared" si="6"/>
        <v>84.69426720588973</v>
      </c>
      <c r="AB31">
        <f t="shared" si="6"/>
        <v>87.619120368044904</v>
      </c>
      <c r="AC31">
        <f t="shared" si="6"/>
        <v>88.130801034359109</v>
      </c>
      <c r="AD31">
        <f t="shared" si="6"/>
        <v>89.519686421931581</v>
      </c>
      <c r="AE31">
        <f t="shared" si="6"/>
        <v>90.789265238349628</v>
      </c>
      <c r="AF31">
        <f t="shared" si="6"/>
        <v>90.329510908159278</v>
      </c>
      <c r="AG31">
        <f t="shared" si="6"/>
        <v>89.233654151967485</v>
      </c>
      <c r="AH31">
        <f t="shared" si="6"/>
        <v>86.785712628662665</v>
      </c>
      <c r="AI31">
        <f t="shared" si="6"/>
        <v>0</v>
      </c>
      <c r="AJ31">
        <f t="shared" si="6"/>
        <v>0</v>
      </c>
      <c r="AK31">
        <f t="shared" si="6"/>
        <v>0</v>
      </c>
    </row>
    <row r="32" spans="1:37" x14ac:dyDescent="0.35">
      <c r="A32" t="s">
        <v>57</v>
      </c>
      <c r="D32">
        <f t="shared" ref="D32:AK32" si="7">100*D9/AVERAGE($K9:$Q9)</f>
        <v>134.96504684462286</v>
      </c>
      <c r="E32">
        <f t="shared" si="7"/>
        <v>132.0716347703291</v>
      </c>
      <c r="F32">
        <f t="shared" si="7"/>
        <v>129.3034243064609</v>
      </c>
      <c r="G32">
        <f t="shared" si="7"/>
        <v>124.03446737811923</v>
      </c>
      <c r="H32">
        <f t="shared" si="7"/>
        <v>122.63743720008993</v>
      </c>
      <c r="I32">
        <f t="shared" si="7"/>
        <v>117.40553800153722</v>
      </c>
      <c r="J32">
        <f t="shared" si="7"/>
        <v>115.38921483582796</v>
      </c>
      <c r="K32">
        <f t="shared" si="7"/>
        <v>109.91927447021405</v>
      </c>
      <c r="L32">
        <f t="shared" si="7"/>
        <v>107.28724320373226</v>
      </c>
      <c r="M32">
        <f t="shared" si="7"/>
        <v>102.68157867726249</v>
      </c>
      <c r="N32">
        <f t="shared" si="7"/>
        <v>99.15966288998348</v>
      </c>
      <c r="O32">
        <f t="shared" si="7"/>
        <v>96.651428157363711</v>
      </c>
      <c r="P32">
        <f t="shared" si="7"/>
        <v>93.080108184428809</v>
      </c>
      <c r="Q32">
        <f t="shared" si="7"/>
        <v>91.220704417015142</v>
      </c>
      <c r="R32">
        <f t="shared" si="7"/>
        <v>89.470556960223121</v>
      </c>
      <c r="S32">
        <f t="shared" si="7"/>
        <v>88.033919688119298</v>
      </c>
      <c r="T32">
        <f t="shared" si="7"/>
        <v>85.209388116547458</v>
      </c>
      <c r="U32">
        <f t="shared" si="7"/>
        <v>81.856179590692207</v>
      </c>
      <c r="V32">
        <f t="shared" si="7"/>
        <v>74.836521310263691</v>
      </c>
      <c r="W32">
        <f t="shared" si="7"/>
        <v>68.302520900793567</v>
      </c>
      <c r="X32">
        <f t="shared" si="7"/>
        <v>67.547688854487859</v>
      </c>
      <c r="Y32">
        <f t="shared" si="7"/>
        <v>64.244930587289304</v>
      </c>
      <c r="Z32">
        <f t="shared" si="7"/>
        <v>64.653998059562696</v>
      </c>
      <c r="AA32">
        <f t="shared" si="7"/>
        <v>62.114382545749997</v>
      </c>
      <c r="AB32">
        <f t="shared" si="7"/>
        <v>60.303012075988178</v>
      </c>
      <c r="AC32">
        <f t="shared" si="7"/>
        <v>59.18604199707503</v>
      </c>
      <c r="AD32">
        <f t="shared" si="7"/>
        <v>56.497231568500801</v>
      </c>
      <c r="AE32">
        <f t="shared" si="7"/>
        <v>55.670308661381583</v>
      </c>
      <c r="AF32">
        <f t="shared" si="7"/>
        <v>54.144749520174479</v>
      </c>
      <c r="AG32">
        <f t="shared" si="7"/>
        <v>51.917442692073493</v>
      </c>
      <c r="AH32">
        <f t="shared" si="7"/>
        <v>47.688541527895026</v>
      </c>
      <c r="AI32">
        <f t="shared" si="7"/>
        <v>0</v>
      </c>
      <c r="AJ32">
        <f t="shared" si="7"/>
        <v>0</v>
      </c>
      <c r="AK32">
        <f t="shared" si="7"/>
        <v>0</v>
      </c>
    </row>
  </sheetData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AK30"/>
  <sheetViews>
    <sheetView zoomScale="70" zoomScaleNormal="70" workbookViewId="0"/>
  </sheetViews>
  <sheetFormatPr baseColWidth="10" defaultColWidth="9.08984375" defaultRowHeight="14.5" x14ac:dyDescent="0.35"/>
  <sheetData>
    <row r="2" spans="1:37" x14ac:dyDescent="0.35">
      <c r="A2" s="10" t="s">
        <v>75</v>
      </c>
    </row>
    <row r="3" spans="1:37" x14ac:dyDescent="0.35">
      <c r="D3" s="2">
        <v>1990</v>
      </c>
      <c r="E3" s="2">
        <v>1991</v>
      </c>
      <c r="F3" s="2">
        <v>1992</v>
      </c>
      <c r="G3" s="2">
        <v>1993</v>
      </c>
      <c r="H3" s="2">
        <v>1994</v>
      </c>
      <c r="I3" s="2">
        <v>1995</v>
      </c>
      <c r="J3" s="2">
        <v>1996</v>
      </c>
      <c r="K3" s="2">
        <v>1997</v>
      </c>
      <c r="L3" s="2">
        <v>1998</v>
      </c>
      <c r="M3" s="2">
        <v>1999</v>
      </c>
      <c r="N3" s="2">
        <v>2000</v>
      </c>
      <c r="O3" s="2">
        <v>2001</v>
      </c>
      <c r="P3" s="2">
        <v>2002</v>
      </c>
      <c r="Q3" s="2">
        <v>2003</v>
      </c>
      <c r="R3" s="2">
        <v>2004</v>
      </c>
      <c r="S3" s="2">
        <v>2005</v>
      </c>
      <c r="T3" s="2">
        <v>2006</v>
      </c>
      <c r="U3" s="2">
        <v>2007</v>
      </c>
      <c r="V3" s="2">
        <v>2008</v>
      </c>
      <c r="W3" s="2">
        <v>2009</v>
      </c>
      <c r="X3" s="2">
        <v>2010</v>
      </c>
      <c r="Y3" s="2">
        <v>2011</v>
      </c>
      <c r="Z3" s="2">
        <v>2012</v>
      </c>
      <c r="AA3" s="2">
        <v>2013</v>
      </c>
      <c r="AB3" s="2">
        <v>2014</v>
      </c>
      <c r="AC3" s="2">
        <v>2015</v>
      </c>
      <c r="AD3" s="2">
        <v>2016</v>
      </c>
      <c r="AE3" s="2">
        <v>2017</v>
      </c>
      <c r="AF3" s="2">
        <v>2018</v>
      </c>
      <c r="AG3" s="2">
        <v>2019</v>
      </c>
      <c r="AH3" s="2">
        <v>2020</v>
      </c>
      <c r="AI3" s="2">
        <v>2021</v>
      </c>
      <c r="AJ3" s="2">
        <v>2022</v>
      </c>
      <c r="AK3" s="2">
        <v>2023</v>
      </c>
    </row>
    <row r="4" spans="1:37" x14ac:dyDescent="0.35">
      <c r="A4" t="s">
        <v>64</v>
      </c>
      <c r="D4" s="3">
        <f>'NOx-CEIP 2022'!B63</f>
        <v>637.95536300000003</v>
      </c>
      <c r="E4" s="3">
        <f>'NOx-CEIP 2022'!C63</f>
        <v>664.64844700000003</v>
      </c>
      <c r="F4" s="3">
        <f>'NOx-CEIP 2022'!D63</f>
        <v>714.71887100000004</v>
      </c>
      <c r="G4" s="3">
        <f>'NOx-CEIP 2022'!E63</f>
        <v>697.63110700000004</v>
      </c>
      <c r="H4" s="3">
        <f>'NOx-CEIP 2022'!F63</f>
        <v>716.02551800000003</v>
      </c>
      <c r="I4" s="3">
        <f>'NOx-CEIP 2022'!G63</f>
        <v>740.27756699999998</v>
      </c>
      <c r="J4" s="3">
        <f>'NOx-CEIP 2022'!H63</f>
        <v>755.23752500000001</v>
      </c>
      <c r="K4" s="3">
        <f>'NOx-CEIP 2022'!I63</f>
        <v>773.69436900000005</v>
      </c>
      <c r="L4" s="3">
        <f>'NOx-CEIP 2022'!J63</f>
        <v>795.80006300000002</v>
      </c>
      <c r="M4" s="3">
        <f>'NOx-CEIP 2022'!K63</f>
        <v>835.05403100000001</v>
      </c>
      <c r="N4" s="3">
        <f>'NOx-CEIP 2022'!L63</f>
        <v>877.09491700000001</v>
      </c>
      <c r="O4" s="3">
        <f>'NOx-CEIP 2022'!M63</f>
        <v>864.60334999999998</v>
      </c>
      <c r="P4" s="3">
        <f>'NOx-CEIP 2022'!N63</f>
        <v>847.48337600000002</v>
      </c>
      <c r="Q4" s="3">
        <f>'NOx-CEIP 2022'!O63</f>
        <v>830.09586100000001</v>
      </c>
      <c r="R4" s="3">
        <f>'NOx-CEIP 2022'!P63</f>
        <v>819.63184899999999</v>
      </c>
      <c r="S4" s="3">
        <f>'NOx-CEIP 2022'!Q63</f>
        <v>806.39465800000005</v>
      </c>
      <c r="T4" s="3">
        <f>'NOx-CEIP 2022'!R63</f>
        <v>795.016886</v>
      </c>
      <c r="U4" s="3">
        <f>'NOx-CEIP 2022'!S63</f>
        <v>778.73295700000006</v>
      </c>
      <c r="V4" s="3">
        <f>'NOx-CEIP 2022'!T63</f>
        <v>726.22510599999998</v>
      </c>
      <c r="W4" s="3">
        <f>'NOx-CEIP 2022'!U63</f>
        <v>694.97974999999997</v>
      </c>
      <c r="X4" s="3">
        <f>'NOx-CEIP 2022'!V63</f>
        <v>727.89574500000003</v>
      </c>
      <c r="Y4" s="3">
        <f>'NOx-CEIP 2022'!W63</f>
        <v>709.39695300000005</v>
      </c>
      <c r="Z4" s="3">
        <f>'NOx-CEIP 2022'!X63</f>
        <v>702.90013299999998</v>
      </c>
      <c r="AA4" s="3">
        <f>'NOx-CEIP 2022'!Y63</f>
        <v>684.28368</v>
      </c>
      <c r="AB4" s="3">
        <f>'NOx-CEIP 2022'!Z63</f>
        <v>626.48945400000002</v>
      </c>
      <c r="AC4" s="3">
        <f>'NOx-CEIP 2022'!AA63</f>
        <v>644.66670099999999</v>
      </c>
      <c r="AD4" s="3">
        <f>'NOx-CEIP 2022'!AB63</f>
        <v>630.00549599999999</v>
      </c>
      <c r="AE4" s="3">
        <f>'NOx-CEIP 2022'!AC63</f>
        <v>635.02376600000002</v>
      </c>
      <c r="AF4" s="3">
        <f>'NOx-CEIP 2022'!AD63</f>
        <v>642.02267099999995</v>
      </c>
      <c r="AG4" s="3">
        <f>'NOx-CEIP 2022'!AE63</f>
        <v>641.51398800000004</v>
      </c>
      <c r="AH4" s="3">
        <f>'NOx-CEIP 2022'!AF63</f>
        <v>606.87551900000005</v>
      </c>
      <c r="AI4" s="3">
        <f>'NOx-CEIP 2022'!AG63</f>
        <v>0</v>
      </c>
      <c r="AJ4" s="3">
        <f>'NOx-CEIP 2022'!AH63</f>
        <v>0</v>
      </c>
      <c r="AK4" s="3">
        <f>'NOx-CEIP 2022'!AI63</f>
        <v>0</v>
      </c>
    </row>
    <row r="5" spans="1:37" x14ac:dyDescent="0.35">
      <c r="A5" t="s">
        <v>63</v>
      </c>
      <c r="D5" s="3">
        <f>'NH3-CEIP 2022'!B63</f>
        <v>0</v>
      </c>
      <c r="E5" s="3">
        <f>'NH3-CEIP 2022'!C63</f>
        <v>0</v>
      </c>
      <c r="F5" s="3">
        <f>'NH3-CEIP 2022'!D63</f>
        <v>0</v>
      </c>
      <c r="G5" s="3">
        <f>'NH3-CEIP 2022'!E63</f>
        <v>0</v>
      </c>
      <c r="H5" s="3">
        <f>'NH3-CEIP 2022'!F63</f>
        <v>0</v>
      </c>
      <c r="I5" s="3">
        <f>'NH3-CEIP 2022'!G63</f>
        <v>0</v>
      </c>
      <c r="J5" s="3">
        <f>'NH3-CEIP 2022'!H63</f>
        <v>0</v>
      </c>
      <c r="K5" s="3">
        <f>'NH3-CEIP 2022'!I63</f>
        <v>0</v>
      </c>
      <c r="L5" s="3">
        <f>'NH3-CEIP 2022'!J63</f>
        <v>0</v>
      </c>
      <c r="M5" s="3">
        <f>'NH3-CEIP 2022'!K63</f>
        <v>0</v>
      </c>
      <c r="N5" s="3">
        <f>'NH3-CEIP 2022'!L63</f>
        <v>0</v>
      </c>
      <c r="O5" s="3">
        <f>'NH3-CEIP 2022'!M63</f>
        <v>0</v>
      </c>
      <c r="P5" s="3">
        <f>'NH3-CEIP 2022'!N63</f>
        <v>0</v>
      </c>
      <c r="Q5" s="3">
        <f>'NH3-CEIP 2022'!O63</f>
        <v>0</v>
      </c>
      <c r="R5" s="3">
        <f>'NH3-CEIP 2022'!P63</f>
        <v>0</v>
      </c>
      <c r="S5" s="3">
        <f>'NH3-CEIP 2022'!Q63</f>
        <v>0</v>
      </c>
      <c r="T5" s="3">
        <f>'NH3-CEIP 2022'!R63</f>
        <v>0</v>
      </c>
      <c r="U5" s="3">
        <f>'NH3-CEIP 2022'!S63</f>
        <v>0</v>
      </c>
      <c r="V5" s="3">
        <f>'NH3-CEIP 2022'!T63</f>
        <v>0</v>
      </c>
      <c r="W5" s="3">
        <f>'NH3-CEIP 2022'!U63</f>
        <v>0</v>
      </c>
      <c r="X5" s="3">
        <f>'NH3-CEIP 2022'!V63</f>
        <v>0</v>
      </c>
      <c r="Y5" s="3">
        <f>'NH3-CEIP 2022'!W63</f>
        <v>0</v>
      </c>
      <c r="Z5" s="3">
        <f>'NH3-CEIP 2022'!X63</f>
        <v>0</v>
      </c>
      <c r="AA5" s="3">
        <f>'NH3-CEIP 2022'!Y63</f>
        <v>0</v>
      </c>
      <c r="AB5" s="3">
        <f>'NH3-CEIP 2022'!Z63</f>
        <v>0</v>
      </c>
      <c r="AC5" s="3">
        <f>'NH3-CEIP 2022'!AA63</f>
        <v>0</v>
      </c>
      <c r="AD5" s="3">
        <f>'NH3-CEIP 2022'!AB63</f>
        <v>0</v>
      </c>
      <c r="AE5" s="3">
        <f>'NH3-CEIP 2022'!AC63</f>
        <v>0</v>
      </c>
      <c r="AF5" s="3">
        <f>'NH3-CEIP 2022'!AD63</f>
        <v>0</v>
      </c>
      <c r="AG5" s="3">
        <f>'NH3-CEIP 2022'!AE63</f>
        <v>0</v>
      </c>
      <c r="AH5" s="3">
        <f>'NH3-CEIP 2022'!AF63</f>
        <v>0</v>
      </c>
      <c r="AI5" s="3">
        <f>'NH3-CEIP 2022'!AG63</f>
        <v>0</v>
      </c>
      <c r="AJ5" s="3">
        <f>'NH3-CEIP 2022'!AH63</f>
        <v>0</v>
      </c>
      <c r="AK5" s="3">
        <f>'NH3-CEIP 2022'!AI63</f>
        <v>0</v>
      </c>
    </row>
    <row r="7" spans="1:37" x14ac:dyDescent="0.35">
      <c r="A7" t="s">
        <v>65</v>
      </c>
      <c r="D7">
        <f t="shared" ref="D7:AE7" si="0">D4*14/46</f>
        <v>194.16032786956524</v>
      </c>
      <c r="E7">
        <f t="shared" si="0"/>
        <v>202.28430995652178</v>
      </c>
      <c r="F7">
        <f t="shared" si="0"/>
        <v>217.52313465217392</v>
      </c>
      <c r="G7">
        <f t="shared" si="0"/>
        <v>212.32251082608695</v>
      </c>
      <c r="H7">
        <f t="shared" si="0"/>
        <v>217.92080982608695</v>
      </c>
      <c r="I7">
        <f t="shared" si="0"/>
        <v>225.3018682173913</v>
      </c>
      <c r="J7">
        <f t="shared" si="0"/>
        <v>229.85489891304346</v>
      </c>
      <c r="K7">
        <f t="shared" si="0"/>
        <v>235.47219926086959</v>
      </c>
      <c r="L7">
        <f t="shared" si="0"/>
        <v>242.20001917391306</v>
      </c>
      <c r="M7">
        <f t="shared" si="0"/>
        <v>254.14687900000001</v>
      </c>
      <c r="N7">
        <f t="shared" si="0"/>
        <v>266.94193126086958</v>
      </c>
      <c r="O7">
        <f t="shared" si="0"/>
        <v>263.14015000000001</v>
      </c>
      <c r="P7">
        <f t="shared" si="0"/>
        <v>257.92972313043481</v>
      </c>
      <c r="Q7">
        <f t="shared" si="0"/>
        <v>252.63787073913045</v>
      </c>
      <c r="R7">
        <f t="shared" si="0"/>
        <v>249.4531714347826</v>
      </c>
      <c r="S7">
        <f t="shared" si="0"/>
        <v>245.42446113043479</v>
      </c>
      <c r="T7">
        <f t="shared" si="0"/>
        <v>241.96166095652171</v>
      </c>
      <c r="U7">
        <f t="shared" si="0"/>
        <v>237.0056825652174</v>
      </c>
      <c r="V7">
        <f t="shared" si="0"/>
        <v>221.02503226086955</v>
      </c>
      <c r="W7">
        <f t="shared" si="0"/>
        <v>211.51557608695649</v>
      </c>
      <c r="X7">
        <f t="shared" si="0"/>
        <v>221.53348760869568</v>
      </c>
      <c r="Y7">
        <f t="shared" si="0"/>
        <v>215.90342047826087</v>
      </c>
      <c r="Z7">
        <f t="shared" si="0"/>
        <v>213.92612743478259</v>
      </c>
      <c r="AA7">
        <f t="shared" si="0"/>
        <v>208.26025043478259</v>
      </c>
      <c r="AB7">
        <f t="shared" si="0"/>
        <v>190.67070339130433</v>
      </c>
      <c r="AC7">
        <f t="shared" si="0"/>
        <v>196.20290900000001</v>
      </c>
      <c r="AD7">
        <f t="shared" si="0"/>
        <v>191.74080313043478</v>
      </c>
      <c r="AE7">
        <f t="shared" si="0"/>
        <v>193.26810269565217</v>
      </c>
      <c r="AF7">
        <f t="shared" ref="AF7:AG7" si="1">AF4*14/46</f>
        <v>195.39820421739131</v>
      </c>
      <c r="AG7">
        <f t="shared" si="1"/>
        <v>195.24338765217394</v>
      </c>
      <c r="AH7">
        <f t="shared" ref="AH7:AK7" si="2">AH4*14/46</f>
        <v>184.7012449130435</v>
      </c>
      <c r="AI7">
        <f t="shared" si="2"/>
        <v>0</v>
      </c>
      <c r="AJ7">
        <f t="shared" si="2"/>
        <v>0</v>
      </c>
      <c r="AK7">
        <f t="shared" si="2"/>
        <v>0</v>
      </c>
    </row>
    <row r="8" spans="1:37" x14ac:dyDescent="0.35">
      <c r="A8" t="s">
        <v>66</v>
      </c>
      <c r="D8">
        <f t="shared" ref="D8:H8" si="3">D5*14/17</f>
        <v>0</v>
      </c>
      <c r="E8">
        <f t="shared" si="3"/>
        <v>0</v>
      </c>
      <c r="F8">
        <f t="shared" si="3"/>
        <v>0</v>
      </c>
      <c r="G8">
        <f t="shared" si="3"/>
        <v>0</v>
      </c>
      <c r="H8">
        <f t="shared" si="3"/>
        <v>0</v>
      </c>
      <c r="I8">
        <f>I5*14/17</f>
        <v>0</v>
      </c>
      <c r="J8">
        <f t="shared" ref="J8:AE8" si="4">J5*14/17</f>
        <v>0</v>
      </c>
      <c r="K8">
        <f t="shared" si="4"/>
        <v>0</v>
      </c>
      <c r="L8">
        <f t="shared" si="4"/>
        <v>0</v>
      </c>
      <c r="M8">
        <f t="shared" si="4"/>
        <v>0</v>
      </c>
      <c r="N8">
        <f t="shared" si="4"/>
        <v>0</v>
      </c>
      <c r="O8">
        <f t="shared" si="4"/>
        <v>0</v>
      </c>
      <c r="P8">
        <f t="shared" si="4"/>
        <v>0</v>
      </c>
      <c r="Q8">
        <f t="shared" si="4"/>
        <v>0</v>
      </c>
      <c r="R8">
        <f t="shared" si="4"/>
        <v>0</v>
      </c>
      <c r="S8">
        <f t="shared" si="4"/>
        <v>0</v>
      </c>
      <c r="T8">
        <f t="shared" si="4"/>
        <v>0</v>
      </c>
      <c r="U8">
        <f t="shared" si="4"/>
        <v>0</v>
      </c>
      <c r="V8">
        <f t="shared" si="4"/>
        <v>0</v>
      </c>
      <c r="W8">
        <f t="shared" si="4"/>
        <v>0</v>
      </c>
      <c r="X8">
        <f t="shared" si="4"/>
        <v>0</v>
      </c>
      <c r="Y8">
        <f t="shared" si="4"/>
        <v>0</v>
      </c>
      <c r="Z8">
        <f t="shared" si="4"/>
        <v>0</v>
      </c>
      <c r="AA8">
        <f t="shared" si="4"/>
        <v>0</v>
      </c>
      <c r="AB8">
        <f t="shared" si="4"/>
        <v>0</v>
      </c>
      <c r="AC8">
        <f t="shared" si="4"/>
        <v>0</v>
      </c>
      <c r="AD8">
        <f t="shared" si="4"/>
        <v>0</v>
      </c>
      <c r="AE8">
        <f t="shared" si="4"/>
        <v>0</v>
      </c>
      <c r="AF8">
        <f t="shared" ref="AF8:AG8" si="5">AF5*14/17</f>
        <v>0</v>
      </c>
      <c r="AG8">
        <f t="shared" si="5"/>
        <v>0</v>
      </c>
      <c r="AH8">
        <f t="shared" ref="AH8:AK8" si="6">AH5*14/17</f>
        <v>0</v>
      </c>
      <c r="AI8">
        <f t="shared" si="6"/>
        <v>0</v>
      </c>
      <c r="AJ8">
        <f t="shared" si="6"/>
        <v>0</v>
      </c>
      <c r="AK8">
        <f t="shared" si="6"/>
        <v>0</v>
      </c>
    </row>
    <row r="9" spans="1:37" x14ac:dyDescent="0.35">
      <c r="A9" t="s">
        <v>67</v>
      </c>
      <c r="D9">
        <f>D7+D8</f>
        <v>194.16032786956524</v>
      </c>
      <c r="E9">
        <f t="shared" ref="E9:H9" si="7">E7+E8</f>
        <v>202.28430995652178</v>
      </c>
      <c r="F9">
        <f t="shared" si="7"/>
        <v>217.52313465217392</v>
      </c>
      <c r="G9">
        <f t="shared" si="7"/>
        <v>212.32251082608695</v>
      </c>
      <c r="H9">
        <f t="shared" si="7"/>
        <v>217.92080982608695</v>
      </c>
      <c r="I9">
        <f>I7+I8</f>
        <v>225.3018682173913</v>
      </c>
      <c r="J9">
        <f t="shared" ref="J9:AD9" si="8">J7+J8</f>
        <v>229.85489891304346</v>
      </c>
      <c r="K9">
        <f t="shared" si="8"/>
        <v>235.47219926086959</v>
      </c>
      <c r="L9">
        <f t="shared" si="8"/>
        <v>242.20001917391306</v>
      </c>
      <c r="M9">
        <f t="shared" si="8"/>
        <v>254.14687900000001</v>
      </c>
      <c r="N9">
        <f t="shared" si="8"/>
        <v>266.94193126086958</v>
      </c>
      <c r="O9">
        <f t="shared" si="8"/>
        <v>263.14015000000001</v>
      </c>
      <c r="P9">
        <f t="shared" si="8"/>
        <v>257.92972313043481</v>
      </c>
      <c r="Q9">
        <f t="shared" si="8"/>
        <v>252.63787073913045</v>
      </c>
      <c r="R9">
        <f t="shared" si="8"/>
        <v>249.4531714347826</v>
      </c>
      <c r="S9">
        <f t="shared" si="8"/>
        <v>245.42446113043479</v>
      </c>
      <c r="T9">
        <f t="shared" si="8"/>
        <v>241.96166095652171</v>
      </c>
      <c r="U9">
        <f t="shared" si="8"/>
        <v>237.0056825652174</v>
      </c>
      <c r="V9">
        <f t="shared" si="8"/>
        <v>221.02503226086955</v>
      </c>
      <c r="W9">
        <f t="shared" si="8"/>
        <v>211.51557608695649</v>
      </c>
      <c r="X9">
        <f t="shared" si="8"/>
        <v>221.53348760869568</v>
      </c>
      <c r="Y9">
        <f t="shared" si="8"/>
        <v>215.90342047826087</v>
      </c>
      <c r="Z9">
        <f t="shared" si="8"/>
        <v>213.92612743478259</v>
      </c>
      <c r="AA9">
        <f t="shared" si="8"/>
        <v>208.26025043478259</v>
      </c>
      <c r="AB9">
        <f t="shared" si="8"/>
        <v>190.67070339130433</v>
      </c>
      <c r="AC9">
        <f t="shared" si="8"/>
        <v>196.20290900000001</v>
      </c>
      <c r="AD9">
        <f t="shared" si="8"/>
        <v>191.74080313043478</v>
      </c>
      <c r="AE9">
        <f>AE7+AE8</f>
        <v>193.26810269565217</v>
      </c>
      <c r="AF9">
        <f>AF7+AF8</f>
        <v>195.39820421739131</v>
      </c>
      <c r="AG9">
        <f>AG7+AG8</f>
        <v>195.24338765217394</v>
      </c>
      <c r="AH9">
        <f t="shared" ref="AH9:AK9" si="9">AH7+AH8</f>
        <v>184.7012449130435</v>
      </c>
      <c r="AI9">
        <f t="shared" si="9"/>
        <v>0</v>
      </c>
      <c r="AJ9">
        <f t="shared" si="9"/>
        <v>0</v>
      </c>
      <c r="AK9">
        <f t="shared" si="9"/>
        <v>0</v>
      </c>
    </row>
    <row r="28" spans="1:37" x14ac:dyDescent="0.35">
      <c r="A28" t="s">
        <v>98</v>
      </c>
    </row>
    <row r="29" spans="1:37" x14ac:dyDescent="0.35">
      <c r="D29" s="9">
        <v>1990</v>
      </c>
      <c r="E29" s="9">
        <v>1991</v>
      </c>
      <c r="F29" s="9">
        <v>1992</v>
      </c>
      <c r="G29" s="9">
        <v>1993</v>
      </c>
      <c r="H29" s="9">
        <v>1994</v>
      </c>
      <c r="I29" s="2">
        <v>1995</v>
      </c>
      <c r="J29" s="2">
        <v>1996</v>
      </c>
      <c r="K29" s="2">
        <v>1997</v>
      </c>
      <c r="L29" s="2">
        <v>1998</v>
      </c>
      <c r="M29" s="2">
        <v>1999</v>
      </c>
      <c r="N29" s="2">
        <v>2000</v>
      </c>
      <c r="O29" s="2">
        <v>2001</v>
      </c>
      <c r="P29" s="2">
        <v>2002</v>
      </c>
      <c r="Q29" s="2">
        <v>2003</v>
      </c>
      <c r="R29" s="2">
        <v>2004</v>
      </c>
      <c r="S29" s="2">
        <v>2005</v>
      </c>
      <c r="T29" s="2">
        <v>2006</v>
      </c>
      <c r="U29" s="2">
        <v>2007</v>
      </c>
      <c r="V29" s="2">
        <v>2008</v>
      </c>
      <c r="W29" s="2">
        <v>2009</v>
      </c>
      <c r="X29" s="2">
        <v>2010</v>
      </c>
      <c r="Y29" s="2">
        <v>2011</v>
      </c>
      <c r="Z29" s="2">
        <v>2012</v>
      </c>
      <c r="AA29" s="2">
        <v>2013</v>
      </c>
      <c r="AB29" s="2">
        <v>2014</v>
      </c>
      <c r="AC29" s="2">
        <v>2015</v>
      </c>
      <c r="AD29" s="2">
        <v>2016</v>
      </c>
      <c r="AE29" s="2">
        <v>2017</v>
      </c>
      <c r="AF29" s="2">
        <v>2018</v>
      </c>
      <c r="AG29" s="2">
        <v>2019</v>
      </c>
      <c r="AH29" s="2">
        <v>2020</v>
      </c>
      <c r="AI29" s="2">
        <v>2021</v>
      </c>
      <c r="AJ29" s="2">
        <v>2022</v>
      </c>
      <c r="AK29" s="2">
        <v>2023</v>
      </c>
    </row>
    <row r="30" spans="1:37" x14ac:dyDescent="0.35">
      <c r="A30" t="s">
        <v>68</v>
      </c>
      <c r="D30">
        <f t="shared" ref="D30:AK30" si="10">100*D4/AVERAGE($K4:$Q4)</f>
        <v>76.679618627072216</v>
      </c>
      <c r="E30">
        <f t="shared" si="10"/>
        <v>79.888017865970696</v>
      </c>
      <c r="F30">
        <f t="shared" si="10"/>
        <v>85.906277511537482</v>
      </c>
      <c r="G30">
        <f t="shared" si="10"/>
        <v>83.852398348976976</v>
      </c>
      <c r="H30">
        <f t="shared" si="10"/>
        <v>86.063331122888968</v>
      </c>
      <c r="I30">
        <f t="shared" si="10"/>
        <v>88.978327964517632</v>
      </c>
      <c r="J30">
        <f t="shared" si="10"/>
        <v>90.776453571178635</v>
      </c>
      <c r="K30">
        <f t="shared" si="10"/>
        <v>92.994890535677314</v>
      </c>
      <c r="L30">
        <f t="shared" si="10"/>
        <v>95.651904307668701</v>
      </c>
      <c r="M30">
        <f t="shared" si="10"/>
        <v>100.37007029609269</v>
      </c>
      <c r="N30">
        <f t="shared" si="10"/>
        <v>105.42321240005558</v>
      </c>
      <c r="O30">
        <f t="shared" si="10"/>
        <v>103.92177726968811</v>
      </c>
      <c r="P30">
        <f t="shared" si="10"/>
        <v>101.86402659720825</v>
      </c>
      <c r="Q30">
        <f t="shared" si="10"/>
        <v>99.774118593609415</v>
      </c>
      <c r="R30">
        <f t="shared" si="10"/>
        <v>98.516387260031593</v>
      </c>
      <c r="S30">
        <f t="shared" si="10"/>
        <v>96.925331182376667</v>
      </c>
      <c r="T30">
        <f t="shared" si="10"/>
        <v>95.557769643771366</v>
      </c>
      <c r="U30">
        <f t="shared" si="10"/>
        <v>93.600508151997815</v>
      </c>
      <c r="V30">
        <f t="shared" si="10"/>
        <v>87.289279775966222</v>
      </c>
      <c r="W30">
        <f t="shared" si="10"/>
        <v>83.533716109755446</v>
      </c>
      <c r="X30">
        <f t="shared" si="10"/>
        <v>87.490083733128841</v>
      </c>
      <c r="Y30">
        <f t="shared" si="10"/>
        <v>85.266604791042525</v>
      </c>
      <c r="Z30">
        <f t="shared" si="10"/>
        <v>84.485713667961321</v>
      </c>
      <c r="AA30">
        <f t="shared" si="10"/>
        <v>82.248092356156775</v>
      </c>
      <c r="AB30">
        <f t="shared" si="10"/>
        <v>75.301463382482297</v>
      </c>
      <c r="AC30">
        <f t="shared" si="10"/>
        <v>77.486293934098939</v>
      </c>
      <c r="AD30">
        <f t="shared" si="10"/>
        <v>75.72407721296868</v>
      </c>
      <c r="AE30">
        <f t="shared" si="10"/>
        <v>76.327252689005377</v>
      </c>
      <c r="AF30">
        <f t="shared" si="10"/>
        <v>77.168492370232258</v>
      </c>
      <c r="AG30">
        <f t="shared" si="10"/>
        <v>77.107350759542371</v>
      </c>
      <c r="AH30">
        <f t="shared" si="10"/>
        <v>72.943948824561446</v>
      </c>
      <c r="AI30">
        <f t="shared" si="10"/>
        <v>0</v>
      </c>
      <c r="AJ30">
        <f t="shared" si="10"/>
        <v>0</v>
      </c>
      <c r="AK30">
        <f t="shared" si="10"/>
        <v>0</v>
      </c>
    </row>
  </sheetData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AK56"/>
  <sheetViews>
    <sheetView zoomScale="70" zoomScaleNormal="70" workbookViewId="0"/>
  </sheetViews>
  <sheetFormatPr baseColWidth="10" defaultColWidth="9.08984375" defaultRowHeight="14.5" x14ac:dyDescent="0.35"/>
  <sheetData>
    <row r="2" spans="1:37" x14ac:dyDescent="0.35">
      <c r="A2" s="1" t="s">
        <v>103</v>
      </c>
    </row>
    <row r="3" spans="1:37" x14ac:dyDescent="0.35">
      <c r="D3" s="2">
        <v>1990</v>
      </c>
      <c r="E3" s="2">
        <v>1991</v>
      </c>
      <c r="F3" s="2">
        <v>1992</v>
      </c>
      <c r="G3" s="2">
        <v>1993</v>
      </c>
      <c r="H3" s="2">
        <v>1994</v>
      </c>
      <c r="I3" s="2">
        <v>1995</v>
      </c>
      <c r="J3" s="2">
        <v>1996</v>
      </c>
      <c r="K3" s="2">
        <v>1997</v>
      </c>
      <c r="L3" s="2">
        <v>1998</v>
      </c>
      <c r="M3" s="2">
        <v>1999</v>
      </c>
      <c r="N3" s="2">
        <v>2000</v>
      </c>
      <c r="O3" s="2">
        <v>2001</v>
      </c>
      <c r="P3" s="2">
        <v>2002</v>
      </c>
      <c r="Q3" s="2">
        <v>2003</v>
      </c>
      <c r="R3" s="2">
        <v>2004</v>
      </c>
      <c r="S3" s="2">
        <v>2005</v>
      </c>
      <c r="T3" s="2">
        <v>2006</v>
      </c>
      <c r="U3" s="2">
        <v>2007</v>
      </c>
      <c r="V3" s="2">
        <v>2008</v>
      </c>
      <c r="W3" s="2">
        <v>2009</v>
      </c>
      <c r="X3" s="2">
        <v>2010</v>
      </c>
      <c r="Y3" s="2">
        <v>2011</v>
      </c>
      <c r="Z3" s="2">
        <v>2012</v>
      </c>
      <c r="AA3" s="2">
        <v>2013</v>
      </c>
      <c r="AB3" s="2">
        <v>2014</v>
      </c>
      <c r="AC3" s="2">
        <v>2015</v>
      </c>
      <c r="AD3" s="2">
        <v>2016</v>
      </c>
      <c r="AE3" s="2">
        <v>2017</v>
      </c>
      <c r="AF3" s="2">
        <v>2018</v>
      </c>
      <c r="AG3" s="2">
        <v>2019</v>
      </c>
      <c r="AH3" s="2">
        <v>2020</v>
      </c>
      <c r="AI3" s="2">
        <v>2021</v>
      </c>
      <c r="AJ3" s="2">
        <v>2022</v>
      </c>
      <c r="AK3" s="2">
        <v>2023</v>
      </c>
    </row>
    <row r="4" spans="1:37" x14ac:dyDescent="0.35">
      <c r="A4" t="s">
        <v>64</v>
      </c>
      <c r="D4" s="3">
        <f>'NOx-CEIP 2022'!B64</f>
        <v>776.72973400000001</v>
      </c>
      <c r="E4" s="3">
        <f>'NOx-CEIP 2022'!C64</f>
        <v>809.22936200000004</v>
      </c>
      <c r="F4" s="3">
        <f>'NOx-CEIP 2022'!D64</f>
        <v>870.19160099999999</v>
      </c>
      <c r="G4" s="3">
        <f>'NOx-CEIP 2022'!E64</f>
        <v>849.38673700000004</v>
      </c>
      <c r="H4" s="3">
        <f>'NOx-CEIP 2022'!F64</f>
        <v>871.78248299999996</v>
      </c>
      <c r="I4" s="3">
        <f>'NOx-CEIP 2022'!G64</f>
        <v>901.31007799999998</v>
      </c>
      <c r="J4" s="3">
        <f>'NOx-CEIP 2022'!H64</f>
        <v>919.52427399999999</v>
      </c>
      <c r="K4" s="3">
        <f>'NOx-CEIP 2022'!I64</f>
        <v>941.99603400000001</v>
      </c>
      <c r="L4" s="3">
        <f>'NOx-CEIP 2022'!J64</f>
        <v>968.91037800000004</v>
      </c>
      <c r="M4" s="3">
        <f>'NOx-CEIP 2022'!K64</f>
        <v>1016.70326</v>
      </c>
      <c r="N4" s="3">
        <f>'NOx-CEIP 2022'!L64</f>
        <v>1059.90311</v>
      </c>
      <c r="O4" s="3">
        <f>'NOx-CEIP 2022'!M64</f>
        <v>1046.5469900000001</v>
      </c>
      <c r="P4" s="3">
        <f>'NOx-CEIP 2022'!N64</f>
        <v>1023.9099200000001</v>
      </c>
      <c r="Q4" s="3">
        <f>'NOx-CEIP 2022'!O64</f>
        <v>1007.59597</v>
      </c>
      <c r="R4" s="3">
        <f>'NOx-CEIP 2022'!P64</f>
        <v>996.06244000000004</v>
      </c>
      <c r="S4" s="3">
        <f>'NOx-CEIP 2022'!Q64</f>
        <v>977.644451</v>
      </c>
      <c r="T4" s="3">
        <f>'NOx-CEIP 2022'!R64</f>
        <v>962.81913399999996</v>
      </c>
      <c r="U4" s="3">
        <f>'NOx-CEIP 2022'!S64</f>
        <v>946.07768299999998</v>
      </c>
      <c r="V4" s="3">
        <f>'NOx-CEIP 2022'!T64</f>
        <v>866.98800400000005</v>
      </c>
      <c r="W4" s="3">
        <f>'NOx-CEIP 2022'!U64</f>
        <v>819.695514</v>
      </c>
      <c r="X4" s="3">
        <f>'NOx-CEIP 2022'!V64</f>
        <v>883.06109700000002</v>
      </c>
      <c r="Y4" s="3">
        <f>'NOx-CEIP 2022'!W64</f>
        <v>865.07854799999996</v>
      </c>
      <c r="Z4" s="3">
        <f>'NOx-CEIP 2022'!X64</f>
        <v>850.03459299999997</v>
      </c>
      <c r="AA4" s="3">
        <f>'NOx-CEIP 2022'!Y64</f>
        <v>824.10761400000001</v>
      </c>
      <c r="AB4" s="3">
        <f>'NOx-CEIP 2022'!Z64</f>
        <v>729.25813600000004</v>
      </c>
      <c r="AC4" s="3">
        <f>'NOx-CEIP 2022'!AA64</f>
        <v>753.63036199999999</v>
      </c>
      <c r="AD4" s="3">
        <f>'NOx-CEIP 2022'!AB64</f>
        <v>727.73050899999998</v>
      </c>
      <c r="AE4" s="3">
        <f>'NOx-CEIP 2022'!AC64</f>
        <v>741.14773700000001</v>
      </c>
      <c r="AF4" s="3">
        <f>'NOx-CEIP 2022'!AD64</f>
        <v>744.25901499999998</v>
      </c>
      <c r="AG4" s="3">
        <f>'NOx-CEIP 2022'!AE64</f>
        <v>772.64962200000002</v>
      </c>
      <c r="AH4" s="3">
        <f>'NOx-CEIP 2022'!AF64</f>
        <v>667.255134</v>
      </c>
      <c r="AI4" s="3">
        <f>'NOx-CEIP 2022'!AG64</f>
        <v>0</v>
      </c>
      <c r="AJ4" s="3">
        <f>'NOx-CEIP 2022'!AH64</f>
        <v>0</v>
      </c>
      <c r="AK4" s="3">
        <f>'NOx-CEIP 2022'!AI64</f>
        <v>0</v>
      </c>
    </row>
    <row r="5" spans="1:37" x14ac:dyDescent="0.35">
      <c r="A5" t="s">
        <v>63</v>
      </c>
      <c r="D5" s="3">
        <f>'NH3-CEIP 2022'!B64</f>
        <v>0</v>
      </c>
      <c r="E5" s="3">
        <f>'NH3-CEIP 2022'!C64</f>
        <v>0</v>
      </c>
      <c r="F5" s="3">
        <f>'NH3-CEIP 2022'!D64</f>
        <v>0</v>
      </c>
      <c r="G5" s="3">
        <f>'NH3-CEIP 2022'!E64</f>
        <v>0</v>
      </c>
      <c r="H5" s="3">
        <f>'NH3-CEIP 2022'!F64</f>
        <v>0</v>
      </c>
      <c r="I5" s="3">
        <f>'NH3-CEIP 2022'!G64</f>
        <v>0</v>
      </c>
      <c r="J5" s="3">
        <f>'NH3-CEIP 2022'!H64</f>
        <v>0</v>
      </c>
      <c r="K5" s="3">
        <f>'NH3-CEIP 2022'!I64</f>
        <v>0</v>
      </c>
      <c r="L5" s="3">
        <f>'NH3-CEIP 2022'!J64</f>
        <v>0</v>
      </c>
      <c r="M5" s="3">
        <f>'NH3-CEIP 2022'!K64</f>
        <v>0</v>
      </c>
      <c r="N5" s="3">
        <f>'NH3-CEIP 2022'!L64</f>
        <v>0</v>
      </c>
      <c r="O5" s="3">
        <f>'NH3-CEIP 2022'!M64</f>
        <v>0</v>
      </c>
      <c r="P5" s="3">
        <f>'NH3-CEIP 2022'!N64</f>
        <v>0</v>
      </c>
      <c r="Q5" s="3">
        <f>'NH3-CEIP 2022'!O64</f>
        <v>0</v>
      </c>
      <c r="R5" s="3">
        <f>'NH3-CEIP 2022'!P64</f>
        <v>0</v>
      </c>
      <c r="S5" s="3">
        <f>'NH3-CEIP 2022'!Q64</f>
        <v>0</v>
      </c>
      <c r="T5" s="3">
        <f>'NH3-CEIP 2022'!R64</f>
        <v>0</v>
      </c>
      <c r="U5" s="3">
        <f>'NH3-CEIP 2022'!S64</f>
        <v>0</v>
      </c>
      <c r="V5" s="3">
        <f>'NH3-CEIP 2022'!T64</f>
        <v>0</v>
      </c>
      <c r="W5" s="3">
        <f>'NH3-CEIP 2022'!U64</f>
        <v>0</v>
      </c>
      <c r="X5" s="3">
        <f>'NH3-CEIP 2022'!V64</f>
        <v>0</v>
      </c>
      <c r="Y5" s="3">
        <f>'NH3-CEIP 2022'!W64</f>
        <v>0</v>
      </c>
      <c r="Z5" s="3">
        <f>'NH3-CEIP 2022'!X64</f>
        <v>0</v>
      </c>
      <c r="AA5" s="3">
        <f>'NH3-CEIP 2022'!Y64</f>
        <v>0</v>
      </c>
      <c r="AB5" s="3">
        <f>'NH3-CEIP 2022'!Z64</f>
        <v>0</v>
      </c>
      <c r="AC5" s="3">
        <f>'NH3-CEIP 2022'!AA64</f>
        <v>0</v>
      </c>
      <c r="AD5" s="3">
        <f>'NH3-CEIP 2022'!AB64</f>
        <v>0</v>
      </c>
      <c r="AE5" s="3">
        <f>'NH3-CEIP 2022'!AC64</f>
        <v>0</v>
      </c>
      <c r="AF5" s="3">
        <f>'NH3-CEIP 2022'!AD64</f>
        <v>0</v>
      </c>
      <c r="AG5" s="3">
        <f>'NH3-CEIP 2022'!AE64</f>
        <v>0</v>
      </c>
      <c r="AH5" s="3">
        <f>'NH3-CEIP 2022'!AF64</f>
        <v>0</v>
      </c>
      <c r="AI5" s="3">
        <f>'NH3-CEIP 2022'!AG64</f>
        <v>0</v>
      </c>
      <c r="AJ5" s="3">
        <f>'NH3-CEIP 2022'!AH64</f>
        <v>0</v>
      </c>
      <c r="AK5" s="3">
        <f>'NH3-CEIP 2022'!AI64</f>
        <v>0</v>
      </c>
    </row>
    <row r="7" spans="1:37" x14ac:dyDescent="0.35">
      <c r="A7" t="s">
        <v>65</v>
      </c>
      <c r="D7">
        <f t="shared" ref="D7:AE7" si="0">D4*14/46</f>
        <v>236.39600599999997</v>
      </c>
      <c r="E7">
        <f t="shared" si="0"/>
        <v>246.28719713043481</v>
      </c>
      <c r="F7">
        <f t="shared" si="0"/>
        <v>264.84092204347826</v>
      </c>
      <c r="G7">
        <f t="shared" si="0"/>
        <v>258.50900691304349</v>
      </c>
      <c r="H7">
        <f t="shared" si="0"/>
        <v>265.32510352173909</v>
      </c>
      <c r="I7">
        <f t="shared" si="0"/>
        <v>274.3117628695652</v>
      </c>
      <c r="J7">
        <f t="shared" si="0"/>
        <v>279.85521382608692</v>
      </c>
      <c r="K7">
        <f t="shared" si="0"/>
        <v>286.69444513043481</v>
      </c>
      <c r="L7">
        <f t="shared" si="0"/>
        <v>294.88576721739128</v>
      </c>
      <c r="M7">
        <f t="shared" si="0"/>
        <v>309.4314269565217</v>
      </c>
      <c r="N7">
        <f t="shared" si="0"/>
        <v>322.57920739130435</v>
      </c>
      <c r="O7">
        <f t="shared" si="0"/>
        <v>318.51430130434784</v>
      </c>
      <c r="P7">
        <f t="shared" si="0"/>
        <v>311.62475826086956</v>
      </c>
      <c r="Q7">
        <f t="shared" si="0"/>
        <v>306.65964304347824</v>
      </c>
      <c r="R7">
        <f t="shared" si="0"/>
        <v>303.1494382608696</v>
      </c>
      <c r="S7">
        <f t="shared" si="0"/>
        <v>297.54396334782609</v>
      </c>
      <c r="T7">
        <f t="shared" si="0"/>
        <v>293.03191034782606</v>
      </c>
      <c r="U7">
        <f t="shared" si="0"/>
        <v>287.93668613043479</v>
      </c>
      <c r="V7">
        <f t="shared" si="0"/>
        <v>263.8659142608696</v>
      </c>
      <c r="W7">
        <f t="shared" si="0"/>
        <v>249.47254773913045</v>
      </c>
      <c r="X7">
        <f t="shared" si="0"/>
        <v>268.75772517391306</v>
      </c>
      <c r="Y7">
        <f t="shared" si="0"/>
        <v>263.28477547826088</v>
      </c>
      <c r="Z7">
        <f t="shared" si="0"/>
        <v>258.70618047826082</v>
      </c>
      <c r="AA7">
        <f t="shared" si="0"/>
        <v>250.81536078260868</v>
      </c>
      <c r="AB7">
        <f t="shared" si="0"/>
        <v>221.94812834782607</v>
      </c>
      <c r="AC7">
        <f t="shared" si="0"/>
        <v>229.36576234782609</v>
      </c>
      <c r="AD7">
        <f t="shared" si="0"/>
        <v>221.48319839130434</v>
      </c>
      <c r="AE7">
        <f t="shared" si="0"/>
        <v>225.56670256521738</v>
      </c>
      <c r="AF7">
        <f t="shared" ref="AF7:AG7" si="1">AF4*14/46</f>
        <v>226.51361326086956</v>
      </c>
      <c r="AG7">
        <f t="shared" si="1"/>
        <v>235.15423278260872</v>
      </c>
      <c r="AH7">
        <f t="shared" ref="AH7:AK7" si="2">AH4*14/46</f>
        <v>203.07764947826087</v>
      </c>
      <c r="AI7">
        <f t="shared" si="2"/>
        <v>0</v>
      </c>
      <c r="AJ7">
        <f t="shared" si="2"/>
        <v>0</v>
      </c>
      <c r="AK7">
        <f t="shared" si="2"/>
        <v>0</v>
      </c>
    </row>
    <row r="8" spans="1:37" x14ac:dyDescent="0.35">
      <c r="A8" t="s">
        <v>66</v>
      </c>
      <c r="D8">
        <f t="shared" ref="D8:H8" si="3">D5*14/17</f>
        <v>0</v>
      </c>
      <c r="E8">
        <f t="shared" si="3"/>
        <v>0</v>
      </c>
      <c r="F8">
        <f t="shared" si="3"/>
        <v>0</v>
      </c>
      <c r="G8">
        <f t="shared" si="3"/>
        <v>0</v>
      </c>
      <c r="H8">
        <f t="shared" si="3"/>
        <v>0</v>
      </c>
      <c r="I8">
        <f>I5*14/17</f>
        <v>0</v>
      </c>
      <c r="J8">
        <f t="shared" ref="J8:AE8" si="4">J5*14/17</f>
        <v>0</v>
      </c>
      <c r="K8">
        <f t="shared" si="4"/>
        <v>0</v>
      </c>
      <c r="L8">
        <f t="shared" si="4"/>
        <v>0</v>
      </c>
      <c r="M8">
        <f t="shared" si="4"/>
        <v>0</v>
      </c>
      <c r="N8">
        <f t="shared" si="4"/>
        <v>0</v>
      </c>
      <c r="O8">
        <f t="shared" si="4"/>
        <v>0</v>
      </c>
      <c r="P8">
        <f t="shared" si="4"/>
        <v>0</v>
      </c>
      <c r="Q8">
        <f t="shared" si="4"/>
        <v>0</v>
      </c>
      <c r="R8">
        <f t="shared" si="4"/>
        <v>0</v>
      </c>
      <c r="S8">
        <f t="shared" si="4"/>
        <v>0</v>
      </c>
      <c r="T8">
        <f t="shared" si="4"/>
        <v>0</v>
      </c>
      <c r="U8">
        <f t="shared" si="4"/>
        <v>0</v>
      </c>
      <c r="V8">
        <f t="shared" si="4"/>
        <v>0</v>
      </c>
      <c r="W8">
        <f t="shared" si="4"/>
        <v>0</v>
      </c>
      <c r="X8">
        <f t="shared" si="4"/>
        <v>0</v>
      </c>
      <c r="Y8">
        <f t="shared" si="4"/>
        <v>0</v>
      </c>
      <c r="Z8">
        <f t="shared" si="4"/>
        <v>0</v>
      </c>
      <c r="AA8">
        <f t="shared" si="4"/>
        <v>0</v>
      </c>
      <c r="AB8">
        <f t="shared" si="4"/>
        <v>0</v>
      </c>
      <c r="AC8">
        <f t="shared" si="4"/>
        <v>0</v>
      </c>
      <c r="AD8">
        <f t="shared" si="4"/>
        <v>0</v>
      </c>
      <c r="AE8">
        <f t="shared" si="4"/>
        <v>0</v>
      </c>
      <c r="AF8">
        <f t="shared" ref="AF8:AG8" si="5">AF5*14/17</f>
        <v>0</v>
      </c>
      <c r="AG8">
        <f t="shared" si="5"/>
        <v>0</v>
      </c>
      <c r="AH8">
        <f t="shared" ref="AH8:AK8" si="6">AH5*14/17</f>
        <v>0</v>
      </c>
      <c r="AI8">
        <f t="shared" si="6"/>
        <v>0</v>
      </c>
      <c r="AJ8">
        <f t="shared" si="6"/>
        <v>0</v>
      </c>
      <c r="AK8">
        <f t="shared" si="6"/>
        <v>0</v>
      </c>
    </row>
    <row r="9" spans="1:37" x14ac:dyDescent="0.35">
      <c r="A9" t="s">
        <v>67</v>
      </c>
      <c r="D9">
        <f>D7+D8</f>
        <v>236.39600599999997</v>
      </c>
      <c r="E9">
        <f t="shared" ref="E9:H9" si="7">E7+E8</f>
        <v>246.28719713043481</v>
      </c>
      <c r="F9">
        <f t="shared" si="7"/>
        <v>264.84092204347826</v>
      </c>
      <c r="G9">
        <f t="shared" si="7"/>
        <v>258.50900691304349</v>
      </c>
      <c r="H9">
        <f t="shared" si="7"/>
        <v>265.32510352173909</v>
      </c>
      <c r="I9">
        <f>I7+I8</f>
        <v>274.3117628695652</v>
      </c>
      <c r="J9">
        <f t="shared" ref="J9:AD9" si="8">J7+J8</f>
        <v>279.85521382608692</v>
      </c>
      <c r="K9">
        <f t="shared" si="8"/>
        <v>286.69444513043481</v>
      </c>
      <c r="L9">
        <f t="shared" si="8"/>
        <v>294.88576721739128</v>
      </c>
      <c r="M9">
        <f t="shared" si="8"/>
        <v>309.4314269565217</v>
      </c>
      <c r="N9">
        <f t="shared" si="8"/>
        <v>322.57920739130435</v>
      </c>
      <c r="O9">
        <f t="shared" si="8"/>
        <v>318.51430130434784</v>
      </c>
      <c r="P9">
        <f t="shared" si="8"/>
        <v>311.62475826086956</v>
      </c>
      <c r="Q9">
        <f t="shared" si="8"/>
        <v>306.65964304347824</v>
      </c>
      <c r="R9">
        <f t="shared" si="8"/>
        <v>303.1494382608696</v>
      </c>
      <c r="S9">
        <f t="shared" si="8"/>
        <v>297.54396334782609</v>
      </c>
      <c r="T9">
        <f t="shared" si="8"/>
        <v>293.03191034782606</v>
      </c>
      <c r="U9">
        <f t="shared" si="8"/>
        <v>287.93668613043479</v>
      </c>
      <c r="V9">
        <f t="shared" si="8"/>
        <v>263.8659142608696</v>
      </c>
      <c r="W9">
        <f t="shared" si="8"/>
        <v>249.47254773913045</v>
      </c>
      <c r="X9">
        <f t="shared" si="8"/>
        <v>268.75772517391306</v>
      </c>
      <c r="Y9">
        <f t="shared" si="8"/>
        <v>263.28477547826088</v>
      </c>
      <c r="Z9">
        <f t="shared" si="8"/>
        <v>258.70618047826082</v>
      </c>
      <c r="AA9">
        <f t="shared" si="8"/>
        <v>250.81536078260868</v>
      </c>
      <c r="AB9">
        <f t="shared" si="8"/>
        <v>221.94812834782607</v>
      </c>
      <c r="AC9">
        <f t="shared" si="8"/>
        <v>229.36576234782609</v>
      </c>
      <c r="AD9">
        <f t="shared" si="8"/>
        <v>221.48319839130434</v>
      </c>
      <c r="AE9">
        <f>AE7+AE8</f>
        <v>225.56670256521738</v>
      </c>
      <c r="AF9">
        <f>AF7+AF8</f>
        <v>226.51361326086956</v>
      </c>
      <c r="AG9">
        <f>AG7+AG8</f>
        <v>235.15423278260872</v>
      </c>
      <c r="AH9">
        <f t="shared" ref="AH9:AK9" si="9">AH7+AH8</f>
        <v>203.07764947826087</v>
      </c>
      <c r="AI9">
        <f t="shared" si="9"/>
        <v>0</v>
      </c>
      <c r="AJ9">
        <f t="shared" si="9"/>
        <v>0</v>
      </c>
      <c r="AK9">
        <f t="shared" si="9"/>
        <v>0</v>
      </c>
    </row>
    <row r="28" spans="1:37" x14ac:dyDescent="0.35">
      <c r="A28" t="s">
        <v>98</v>
      </c>
    </row>
    <row r="29" spans="1:37" x14ac:dyDescent="0.35">
      <c r="D29" s="9">
        <v>1990</v>
      </c>
      <c r="E29" s="9">
        <v>1991</v>
      </c>
      <c r="F29" s="9">
        <v>1992</v>
      </c>
      <c r="G29" s="9">
        <v>1993</v>
      </c>
      <c r="H29" s="9">
        <v>1994</v>
      </c>
      <c r="I29" s="2">
        <v>1995</v>
      </c>
      <c r="J29" s="2">
        <v>1996</v>
      </c>
      <c r="K29" s="2">
        <v>1997</v>
      </c>
      <c r="L29" s="2">
        <v>1998</v>
      </c>
      <c r="M29" s="2">
        <v>1999</v>
      </c>
      <c r="N29" s="2">
        <v>2000</v>
      </c>
      <c r="O29" s="2">
        <v>2001</v>
      </c>
      <c r="P29" s="2">
        <v>2002</v>
      </c>
      <c r="Q29" s="2">
        <v>2003</v>
      </c>
      <c r="R29" s="2">
        <v>2004</v>
      </c>
      <c r="S29" s="2">
        <v>2005</v>
      </c>
      <c r="T29" s="2">
        <v>2006</v>
      </c>
      <c r="U29" s="2">
        <v>2007</v>
      </c>
      <c r="V29" s="2">
        <v>2008</v>
      </c>
      <c r="W29" s="2">
        <v>2009</v>
      </c>
      <c r="X29" s="2">
        <v>2010</v>
      </c>
      <c r="Y29" s="2">
        <v>2011</v>
      </c>
      <c r="Z29" s="2">
        <v>2012</v>
      </c>
      <c r="AA29" s="2">
        <v>2013</v>
      </c>
      <c r="AB29" s="2">
        <v>2014</v>
      </c>
      <c r="AC29" s="2">
        <v>2015</v>
      </c>
      <c r="AD29" s="2">
        <v>2016</v>
      </c>
      <c r="AE29" s="2">
        <v>2017</v>
      </c>
      <c r="AF29" s="2">
        <v>2018</v>
      </c>
      <c r="AG29" s="2">
        <v>2019</v>
      </c>
      <c r="AH29" s="2">
        <v>2020</v>
      </c>
      <c r="AI29" s="2">
        <v>2021</v>
      </c>
      <c r="AJ29" s="2">
        <v>2022</v>
      </c>
      <c r="AK29" s="2">
        <v>2023</v>
      </c>
    </row>
    <row r="30" spans="1:37" x14ac:dyDescent="0.35">
      <c r="A30" t="s">
        <v>68</v>
      </c>
      <c r="D30">
        <f t="shared" ref="D30:AK30" si="10">100*D4/AVERAGE($K4:$Q4)</f>
        <v>76.952198848590939</v>
      </c>
      <c r="E30">
        <f t="shared" si="10"/>
        <v>80.172003275907002</v>
      </c>
      <c r="F30">
        <f t="shared" si="10"/>
        <v>86.211656623056086</v>
      </c>
      <c r="G30">
        <f t="shared" si="10"/>
        <v>84.150476316102768</v>
      </c>
      <c r="H30">
        <f t="shared" si="10"/>
        <v>86.369268547319876</v>
      </c>
      <c r="I30">
        <f t="shared" si="10"/>
        <v>89.294627604014181</v>
      </c>
      <c r="J30">
        <f t="shared" si="10"/>
        <v>91.099145148670488</v>
      </c>
      <c r="K30">
        <f t="shared" si="10"/>
        <v>93.325468241894328</v>
      </c>
      <c r="L30">
        <f t="shared" si="10"/>
        <v>95.991927192424711</v>
      </c>
      <c r="M30">
        <f t="shared" si="10"/>
        <v>100.72686548334282</v>
      </c>
      <c r="N30">
        <f t="shared" si="10"/>
        <v>105.00676272676327</v>
      </c>
      <c r="O30">
        <f t="shared" si="10"/>
        <v>103.68354467922856</v>
      </c>
      <c r="P30">
        <f t="shared" si="10"/>
        <v>101.44084398716328</v>
      </c>
      <c r="Q30">
        <f t="shared" si="10"/>
        <v>99.82458768918309</v>
      </c>
      <c r="R30">
        <f t="shared" si="10"/>
        <v>98.681937350028988</v>
      </c>
      <c r="S30">
        <f t="shared" si="10"/>
        <v>96.857229617237124</v>
      </c>
      <c r="T30">
        <f t="shared" si="10"/>
        <v>95.388455226559032</v>
      </c>
      <c r="U30">
        <f t="shared" si="10"/>
        <v>93.729845532642088</v>
      </c>
      <c r="V30">
        <f t="shared" si="10"/>
        <v>85.894269734691207</v>
      </c>
      <c r="W30">
        <f t="shared" si="10"/>
        <v>81.208906299737393</v>
      </c>
      <c r="X30">
        <f t="shared" si="10"/>
        <v>87.48666383846566</v>
      </c>
      <c r="Y30">
        <f t="shared" si="10"/>
        <v>85.705096034531763</v>
      </c>
      <c r="Z30">
        <f t="shared" si="10"/>
        <v>84.214660731292497</v>
      </c>
      <c r="AA30">
        <f t="shared" si="10"/>
        <v>81.646022044993359</v>
      </c>
      <c r="AB30">
        <f t="shared" si="10"/>
        <v>72.249090818795381</v>
      </c>
      <c r="AC30">
        <f t="shared" si="10"/>
        <v>74.663696954543994</v>
      </c>
      <c r="AD30">
        <f t="shared" si="10"/>
        <v>72.097745696386966</v>
      </c>
      <c r="AE30">
        <f t="shared" si="10"/>
        <v>73.427017838108384</v>
      </c>
      <c r="AF30">
        <f t="shared" si="10"/>
        <v>73.735258494863302</v>
      </c>
      <c r="AG30">
        <f t="shared" si="10"/>
        <v>76.547973831567816</v>
      </c>
      <c r="AH30">
        <f t="shared" si="10"/>
        <v>66.106326958652502</v>
      </c>
      <c r="AI30">
        <f t="shared" si="10"/>
        <v>0</v>
      </c>
      <c r="AJ30">
        <f t="shared" si="10"/>
        <v>0</v>
      </c>
      <c r="AK30">
        <f t="shared" si="10"/>
        <v>0</v>
      </c>
    </row>
    <row r="55" spans="14:33" x14ac:dyDescent="0.35"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</row>
    <row r="56" spans="14:33" x14ac:dyDescent="0.35"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G56" s="6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I72"/>
  <sheetViews>
    <sheetView zoomScale="70" zoomScaleNormal="70" workbookViewId="0"/>
  </sheetViews>
  <sheetFormatPr baseColWidth="10" defaultRowHeight="14.5" x14ac:dyDescent="0.35"/>
  <cols>
    <col min="1" max="1" width="23.54296875" bestFit="1" customWidth="1"/>
    <col min="2" max="11" width="12" bestFit="1" customWidth="1"/>
    <col min="12" max="12" width="10.08984375" customWidth="1"/>
    <col min="13" max="28" width="9" customWidth="1"/>
    <col min="29" max="32" width="10" customWidth="1"/>
  </cols>
  <sheetData>
    <row r="1" spans="1:35" x14ac:dyDescent="0.35">
      <c r="A1" s="8" t="s">
        <v>86</v>
      </c>
    </row>
    <row r="3" spans="1:35" x14ac:dyDescent="0.35">
      <c r="A3" s="8" t="s">
        <v>89</v>
      </c>
    </row>
    <row r="6" spans="1:35" x14ac:dyDescent="0.35">
      <c r="A6" s="20" t="s">
        <v>87</v>
      </c>
      <c r="B6" s="20">
        <v>1990</v>
      </c>
      <c r="C6" s="20">
        <v>1991</v>
      </c>
      <c r="D6" s="20">
        <v>1992</v>
      </c>
      <c r="E6" s="20">
        <v>1993</v>
      </c>
      <c r="F6" s="20">
        <v>1994</v>
      </c>
      <c r="G6" s="20">
        <v>1995</v>
      </c>
      <c r="H6" s="20">
        <v>1996</v>
      </c>
      <c r="I6" s="20">
        <v>1997</v>
      </c>
      <c r="J6" s="20">
        <v>1998</v>
      </c>
      <c r="K6" s="20">
        <v>1999</v>
      </c>
      <c r="L6" s="20">
        <v>2000</v>
      </c>
      <c r="M6" s="20">
        <v>2001</v>
      </c>
      <c r="N6" s="20">
        <v>2002</v>
      </c>
      <c r="O6" s="20">
        <v>2003</v>
      </c>
      <c r="P6" s="20">
        <v>2004</v>
      </c>
      <c r="Q6" s="20">
        <v>2005</v>
      </c>
      <c r="R6" s="20">
        <v>2006</v>
      </c>
      <c r="S6" s="20">
        <v>2007</v>
      </c>
      <c r="T6" s="20">
        <v>2008</v>
      </c>
      <c r="U6" s="20">
        <v>2009</v>
      </c>
      <c r="V6" s="20">
        <v>2010</v>
      </c>
      <c r="W6" s="20">
        <v>2011</v>
      </c>
      <c r="X6" s="20">
        <v>2012</v>
      </c>
      <c r="Y6" s="20">
        <v>2013</v>
      </c>
      <c r="Z6" s="20">
        <v>2014</v>
      </c>
      <c r="AA6" s="20">
        <v>2015</v>
      </c>
      <c r="AB6" s="20">
        <v>2016</v>
      </c>
      <c r="AC6" s="20">
        <v>2017</v>
      </c>
      <c r="AD6" s="20">
        <v>2018</v>
      </c>
      <c r="AE6" s="20">
        <v>2019</v>
      </c>
      <c r="AF6" s="20">
        <v>2020</v>
      </c>
      <c r="AG6" s="20">
        <v>2021</v>
      </c>
      <c r="AH6" s="20">
        <v>2022</v>
      </c>
      <c r="AI6" s="20">
        <v>2023</v>
      </c>
    </row>
    <row r="7" spans="1:35" x14ac:dyDescent="0.35">
      <c r="A7" s="27" t="s">
        <v>0</v>
      </c>
      <c r="B7" s="24">
        <v>16.125</v>
      </c>
      <c r="C7" s="24">
        <v>16.768000000000001</v>
      </c>
      <c r="D7" s="24">
        <v>17.411000000000001</v>
      </c>
      <c r="E7" s="24">
        <v>18.053999999999998</v>
      </c>
      <c r="F7" s="24">
        <v>18.696999999999999</v>
      </c>
      <c r="G7" s="24">
        <v>19.34</v>
      </c>
      <c r="H7" s="24">
        <v>18.978000000000002</v>
      </c>
      <c r="I7" s="24">
        <v>18.616</v>
      </c>
      <c r="J7" s="24">
        <v>18.254000000000001</v>
      </c>
      <c r="K7" s="24">
        <v>17.891999999999999</v>
      </c>
      <c r="L7" s="24">
        <v>17.53</v>
      </c>
      <c r="M7" s="24">
        <v>17.363199999999999</v>
      </c>
      <c r="N7" s="24">
        <v>17.196400000000001</v>
      </c>
      <c r="O7" s="24">
        <v>17.029599999999999</v>
      </c>
      <c r="P7" s="24">
        <v>16.8628</v>
      </c>
      <c r="Q7" s="24">
        <v>16.696000000000002</v>
      </c>
      <c r="R7" s="24">
        <v>16.8538</v>
      </c>
      <c r="S7" s="24">
        <v>17.011600000000001</v>
      </c>
      <c r="T7" s="24">
        <v>17.1694</v>
      </c>
      <c r="U7" s="24">
        <v>17.327200000000001</v>
      </c>
      <c r="V7" s="24">
        <v>17.484999999999999</v>
      </c>
      <c r="W7" s="24">
        <v>17.454799999999999</v>
      </c>
      <c r="X7" s="24">
        <v>17.424600000000002</v>
      </c>
      <c r="Y7" s="24">
        <v>17.394400000000001</v>
      </c>
      <c r="Z7" s="24">
        <v>17.3642</v>
      </c>
      <c r="AA7" s="24">
        <v>17.334</v>
      </c>
      <c r="AB7" s="24">
        <v>17.951000000000001</v>
      </c>
      <c r="AC7" s="24">
        <v>18.568000000000001</v>
      </c>
      <c r="AD7" s="24">
        <v>19.184999999999999</v>
      </c>
      <c r="AE7" s="24">
        <v>19.802</v>
      </c>
      <c r="AF7" s="25">
        <v>20.404802440000001</v>
      </c>
    </row>
    <row r="8" spans="1:35" x14ac:dyDescent="0.35">
      <c r="A8" s="27" t="s">
        <v>1</v>
      </c>
      <c r="B8" s="24">
        <v>10.545999999999999</v>
      </c>
      <c r="C8" s="24">
        <v>10.324999999999999</v>
      </c>
      <c r="D8" s="24">
        <v>10.103999999999999</v>
      </c>
      <c r="E8" s="24">
        <v>9.8829999999999991</v>
      </c>
      <c r="F8" s="24">
        <v>9.6620000000000008</v>
      </c>
      <c r="G8" s="24">
        <v>9.4410000000000007</v>
      </c>
      <c r="H8" s="24">
        <v>9.4291999999999998</v>
      </c>
      <c r="I8" s="24">
        <v>9.4174000000000007</v>
      </c>
      <c r="J8" s="24">
        <v>9.4055999999999997</v>
      </c>
      <c r="K8" s="24">
        <v>9.3938000000000006</v>
      </c>
      <c r="L8" s="24">
        <v>9.3819999999999997</v>
      </c>
      <c r="M8" s="24">
        <v>9.6706000000000003</v>
      </c>
      <c r="N8" s="24">
        <v>9.9591999999999992</v>
      </c>
      <c r="O8" s="24">
        <v>10.2478</v>
      </c>
      <c r="P8" s="24">
        <v>10.5364</v>
      </c>
      <c r="Q8" s="24">
        <v>10.824999999999999</v>
      </c>
      <c r="R8" s="24">
        <v>11.2662</v>
      </c>
      <c r="S8" s="24">
        <v>11.7074</v>
      </c>
      <c r="T8" s="24">
        <v>12.1486</v>
      </c>
      <c r="U8" s="24">
        <v>12.5898</v>
      </c>
      <c r="V8" s="24">
        <v>13.031000000000001</v>
      </c>
      <c r="W8" s="24">
        <v>13.270799999999999</v>
      </c>
      <c r="X8" s="24">
        <v>13.5106</v>
      </c>
      <c r="Y8" s="24">
        <v>13.750400000000001</v>
      </c>
      <c r="Z8" s="24">
        <v>13.9902</v>
      </c>
      <c r="AA8" s="24">
        <v>14.23</v>
      </c>
      <c r="AB8" s="24">
        <v>14.4412</v>
      </c>
      <c r="AC8" s="24">
        <v>14.6524</v>
      </c>
      <c r="AD8" s="24">
        <v>14.8636</v>
      </c>
      <c r="AE8" s="24">
        <v>15.0748</v>
      </c>
      <c r="AF8" s="25">
        <v>15.28057036</v>
      </c>
    </row>
    <row r="9" spans="1:35" x14ac:dyDescent="0.35">
      <c r="A9" s="27" t="s">
        <v>2</v>
      </c>
      <c r="B9" s="24">
        <v>69.267676159999994</v>
      </c>
      <c r="C9" s="24">
        <v>70.25255258</v>
      </c>
      <c r="D9" s="24">
        <v>67.788841020000007</v>
      </c>
      <c r="E9" s="24">
        <v>68.0164908</v>
      </c>
      <c r="F9" s="24">
        <v>67.792165539999999</v>
      </c>
      <c r="G9" s="24">
        <v>68.011863689999998</v>
      </c>
      <c r="H9" s="24">
        <v>67.070201969999999</v>
      </c>
      <c r="I9" s="24">
        <v>66.933658219999998</v>
      </c>
      <c r="J9" s="24">
        <v>67.420558150000005</v>
      </c>
      <c r="K9" s="24">
        <v>65.856550920000004</v>
      </c>
      <c r="L9" s="24">
        <v>64.272126470000003</v>
      </c>
      <c r="M9" s="24">
        <v>64.119080980000007</v>
      </c>
      <c r="N9" s="24">
        <v>63.183494019999998</v>
      </c>
      <c r="O9" s="24">
        <v>63.356309490000001</v>
      </c>
      <c r="P9" s="24">
        <v>63.049811439999999</v>
      </c>
      <c r="Q9" s="24">
        <v>63.056587200000003</v>
      </c>
      <c r="R9" s="24">
        <v>63.372787250000002</v>
      </c>
      <c r="S9" s="24">
        <v>64.733447690000006</v>
      </c>
      <c r="T9" s="24">
        <v>64.103585879999997</v>
      </c>
      <c r="U9" s="24">
        <v>65.526082340000002</v>
      </c>
      <c r="V9" s="24">
        <v>65.522324380000001</v>
      </c>
      <c r="W9" s="24">
        <v>64.944325750000004</v>
      </c>
      <c r="X9" s="24">
        <v>65.192811370000001</v>
      </c>
      <c r="Y9" s="24">
        <v>65.145603480000005</v>
      </c>
      <c r="Z9" s="24">
        <v>65.853094859999999</v>
      </c>
      <c r="AA9" s="24">
        <v>66.639141010000003</v>
      </c>
      <c r="AB9" s="24">
        <v>67.555977659999996</v>
      </c>
      <c r="AC9" s="24">
        <v>68.286210830000002</v>
      </c>
      <c r="AD9" s="24">
        <v>67.051468700000001</v>
      </c>
      <c r="AE9" s="24">
        <v>65.956387399999997</v>
      </c>
      <c r="AF9" s="25">
        <v>65.419530550000005</v>
      </c>
    </row>
    <row r="10" spans="1:35" x14ac:dyDescent="0.35">
      <c r="A10" s="27" t="s">
        <v>3</v>
      </c>
      <c r="B10" s="24">
        <v>44.61639297</v>
      </c>
      <c r="C10" s="24">
        <v>44.059452780000001</v>
      </c>
      <c r="D10" s="24">
        <v>43.502512580000001</v>
      </c>
      <c r="E10" s="24">
        <v>42.945572390000002</v>
      </c>
      <c r="F10" s="24">
        <v>42.388632190000003</v>
      </c>
      <c r="G10" s="24">
        <v>41.831691990000003</v>
      </c>
      <c r="H10" s="24">
        <v>43.010148450000003</v>
      </c>
      <c r="I10" s="24">
        <v>44.188604900000001</v>
      </c>
      <c r="J10" s="24">
        <v>45.36706135</v>
      </c>
      <c r="K10" s="24">
        <v>46.545517799999999</v>
      </c>
      <c r="L10" s="24">
        <v>49.786881100000002</v>
      </c>
      <c r="M10" s="24">
        <v>51.3567757</v>
      </c>
      <c r="N10" s="24">
        <v>54.403915699999999</v>
      </c>
      <c r="O10" s="24">
        <v>57.872967600000003</v>
      </c>
      <c r="P10" s="24">
        <v>61.342548999999998</v>
      </c>
      <c r="Q10" s="24">
        <v>62.979652700000003</v>
      </c>
      <c r="R10" s="24">
        <v>65.998974599999997</v>
      </c>
      <c r="S10" s="24">
        <v>66.008789149999998</v>
      </c>
      <c r="T10" s="24">
        <v>67.486419740000002</v>
      </c>
      <c r="U10" s="24">
        <v>68.964050319999998</v>
      </c>
      <c r="V10" s="24">
        <v>70.441680910000002</v>
      </c>
      <c r="W10" s="24">
        <v>71.402153220000002</v>
      </c>
      <c r="X10" s="24">
        <v>72.362625539999996</v>
      </c>
      <c r="Y10" s="24">
        <v>73.323097849999996</v>
      </c>
      <c r="Z10" s="24">
        <v>74.283570159999996</v>
      </c>
      <c r="AA10" s="24">
        <v>75.244042469999997</v>
      </c>
      <c r="AB10" s="24">
        <v>76.207001129999995</v>
      </c>
      <c r="AC10" s="24">
        <v>77.169959779999999</v>
      </c>
      <c r="AD10" s="24">
        <v>78.132918430000004</v>
      </c>
      <c r="AE10" s="24">
        <v>79.095877079999994</v>
      </c>
      <c r="AF10" s="25">
        <v>79.897752420000003</v>
      </c>
    </row>
    <row r="11" spans="1:35" x14ac:dyDescent="0.35">
      <c r="A11" s="27" t="s">
        <v>4</v>
      </c>
      <c r="B11" s="24">
        <v>156.48599999999999</v>
      </c>
      <c r="C11" s="24">
        <v>149.4068</v>
      </c>
      <c r="D11" s="24">
        <v>142.32759999999999</v>
      </c>
      <c r="E11" s="24">
        <v>135.2484</v>
      </c>
      <c r="F11" s="24">
        <v>128.16919999999999</v>
      </c>
      <c r="G11" s="24">
        <v>121.09</v>
      </c>
      <c r="H11" s="24">
        <v>117.0654</v>
      </c>
      <c r="I11" s="24">
        <v>113.0408</v>
      </c>
      <c r="J11" s="24">
        <v>109.0162</v>
      </c>
      <c r="K11" s="24">
        <v>104.99160000000001</v>
      </c>
      <c r="L11" s="24">
        <v>100.967</v>
      </c>
      <c r="M11" s="24">
        <v>100.09099999999999</v>
      </c>
      <c r="N11" s="24">
        <v>99.215000000000003</v>
      </c>
      <c r="O11" s="24">
        <v>98.338999999999999</v>
      </c>
      <c r="P11" s="24">
        <v>97.462999999999994</v>
      </c>
      <c r="Q11" s="24">
        <v>96.587000000000003</v>
      </c>
      <c r="R11" s="24">
        <v>98.089799999999997</v>
      </c>
      <c r="S11" s="24">
        <v>99.592600000000004</v>
      </c>
      <c r="T11" s="24">
        <v>101.0954</v>
      </c>
      <c r="U11" s="24">
        <v>102.59820000000001</v>
      </c>
      <c r="V11" s="24">
        <v>104.101</v>
      </c>
      <c r="W11" s="24">
        <v>105.12439999999999</v>
      </c>
      <c r="X11" s="24">
        <v>106.1478</v>
      </c>
      <c r="Y11" s="24">
        <v>107.1712</v>
      </c>
      <c r="Z11" s="24">
        <v>108.19459999999999</v>
      </c>
      <c r="AA11" s="24">
        <v>109.218</v>
      </c>
      <c r="AB11" s="24">
        <v>110.1054</v>
      </c>
      <c r="AC11" s="24">
        <v>110.9928</v>
      </c>
      <c r="AD11" s="24">
        <v>111.8802</v>
      </c>
      <c r="AE11" s="24">
        <v>112.7676</v>
      </c>
      <c r="AF11" s="25">
        <v>113.609911</v>
      </c>
    </row>
    <row r="12" spans="1:35" x14ac:dyDescent="0.35">
      <c r="A12" s="28" t="s">
        <v>5</v>
      </c>
      <c r="B12" s="24">
        <v>105.4844018</v>
      </c>
      <c r="C12" s="24">
        <v>105.5805886</v>
      </c>
      <c r="D12" s="24">
        <v>105.6767753</v>
      </c>
      <c r="E12" s="24">
        <v>105.77296200000001</v>
      </c>
      <c r="F12" s="24">
        <v>105.8691487</v>
      </c>
      <c r="G12" s="24">
        <v>105.96533549999999</v>
      </c>
      <c r="H12" s="24">
        <v>103.8357118</v>
      </c>
      <c r="I12" s="24">
        <v>101.7060881</v>
      </c>
      <c r="J12" s="24">
        <v>99.576464389999998</v>
      </c>
      <c r="K12" s="24">
        <v>97.446840690000002</v>
      </c>
      <c r="L12" s="24">
        <v>95.317216999999999</v>
      </c>
      <c r="M12" s="24">
        <v>93.018249400000002</v>
      </c>
      <c r="N12" s="24">
        <v>90.342538649999995</v>
      </c>
      <c r="O12" s="24">
        <v>86.340331480000003</v>
      </c>
      <c r="P12" s="24">
        <v>81.368553070000004</v>
      </c>
      <c r="Q12" s="24">
        <v>79.832896289999994</v>
      </c>
      <c r="R12" s="24">
        <v>79.290082290000001</v>
      </c>
      <c r="S12" s="24">
        <v>76.502576500000004</v>
      </c>
      <c r="T12" s="24">
        <v>74.228261900000007</v>
      </c>
      <c r="U12" s="24">
        <v>74.235085940000005</v>
      </c>
      <c r="V12" s="24">
        <v>74.681147699999997</v>
      </c>
      <c r="W12" s="24">
        <v>73.628097350000004</v>
      </c>
      <c r="X12" s="24">
        <v>73.549155139999996</v>
      </c>
      <c r="Y12" s="24">
        <v>72.781809429999996</v>
      </c>
      <c r="Z12" s="24">
        <v>71.183008409999999</v>
      </c>
      <c r="AA12" s="24">
        <v>71.760758030000005</v>
      </c>
      <c r="AB12" s="24">
        <v>71.961082399999995</v>
      </c>
      <c r="AC12" s="24">
        <v>70.192682140000002</v>
      </c>
      <c r="AD12" s="24">
        <v>69.664369609999994</v>
      </c>
      <c r="AE12" s="24">
        <v>68.338869149999994</v>
      </c>
      <c r="AF12" s="25">
        <v>67.996287140000007</v>
      </c>
    </row>
    <row r="13" spans="1:35" x14ac:dyDescent="0.35">
      <c r="A13" s="27" t="s">
        <v>6</v>
      </c>
      <c r="B13" s="24">
        <v>22.302</v>
      </c>
      <c r="C13" s="24">
        <v>20.0928</v>
      </c>
      <c r="D13" s="24">
        <v>17.883600000000001</v>
      </c>
      <c r="E13" s="24">
        <v>15.6744</v>
      </c>
      <c r="F13" s="24">
        <v>13.465199999999999</v>
      </c>
      <c r="G13" s="24">
        <v>11.256</v>
      </c>
      <c r="H13" s="24">
        <v>11.827999999999999</v>
      </c>
      <c r="I13" s="24">
        <v>12.4</v>
      </c>
      <c r="J13" s="24">
        <v>12.972</v>
      </c>
      <c r="K13" s="24">
        <v>13.544</v>
      </c>
      <c r="L13" s="24">
        <v>14.116</v>
      </c>
      <c r="M13" s="24">
        <v>14.4594</v>
      </c>
      <c r="N13" s="24">
        <v>14.8028</v>
      </c>
      <c r="O13" s="24">
        <v>15.1462</v>
      </c>
      <c r="P13" s="24">
        <v>15.489599999999999</v>
      </c>
      <c r="Q13" s="24">
        <v>15.833</v>
      </c>
      <c r="R13" s="24">
        <v>16.082999999999998</v>
      </c>
      <c r="S13" s="24">
        <v>16.332999999999998</v>
      </c>
      <c r="T13" s="24">
        <v>16.582999999999998</v>
      </c>
      <c r="U13" s="24">
        <v>16.832999999999998</v>
      </c>
      <c r="V13" s="24">
        <v>17.082999999999998</v>
      </c>
      <c r="W13" s="24">
        <v>17.445399999999999</v>
      </c>
      <c r="X13" s="24">
        <v>17.8078</v>
      </c>
      <c r="Y13" s="24">
        <v>18.170200000000001</v>
      </c>
      <c r="Z13" s="24">
        <v>18.532599999999999</v>
      </c>
      <c r="AA13" s="24">
        <v>18.895</v>
      </c>
      <c r="AB13" s="24">
        <v>19.596</v>
      </c>
      <c r="AC13" s="24">
        <v>20.297000000000001</v>
      </c>
      <c r="AD13" s="24">
        <v>20.998000000000001</v>
      </c>
      <c r="AE13" s="24">
        <v>21.699000000000002</v>
      </c>
      <c r="AF13" s="25">
        <v>22.381088550000001</v>
      </c>
    </row>
    <row r="14" spans="1:35" x14ac:dyDescent="0.35">
      <c r="A14" s="27" t="s">
        <v>7</v>
      </c>
      <c r="B14" s="24">
        <v>106.292475</v>
      </c>
      <c r="C14" s="24">
        <v>92.251872719999994</v>
      </c>
      <c r="D14" s="24">
        <v>98.405576519999997</v>
      </c>
      <c r="E14" s="24">
        <v>69.081816689999997</v>
      </c>
      <c r="F14" s="24">
        <v>60.193692839999997</v>
      </c>
      <c r="G14" s="24">
        <v>51.460134590000003</v>
      </c>
      <c r="H14" s="24">
        <v>51.68857629</v>
      </c>
      <c r="I14" s="24">
        <v>48.620560660000002</v>
      </c>
      <c r="J14" s="24">
        <v>42.091313</v>
      </c>
      <c r="K14" s="24">
        <v>45.07112059</v>
      </c>
      <c r="L14" s="24">
        <v>43.594254159999998</v>
      </c>
      <c r="M14" s="24">
        <v>39.78298693</v>
      </c>
      <c r="N14" s="24">
        <v>40.451322519999998</v>
      </c>
      <c r="O14" s="24">
        <v>42.182948529999997</v>
      </c>
      <c r="P14" s="24">
        <v>42.864481040000001</v>
      </c>
      <c r="Q14" s="24">
        <v>41.975858449999997</v>
      </c>
      <c r="R14" s="24">
        <v>41.90659935</v>
      </c>
      <c r="S14" s="24">
        <v>41.499243190000001</v>
      </c>
      <c r="T14" s="24">
        <v>40.648896319999999</v>
      </c>
      <c r="U14" s="24">
        <v>39.9420523</v>
      </c>
      <c r="V14" s="24">
        <v>39.12175405</v>
      </c>
      <c r="W14" s="24">
        <v>38.514387360000001</v>
      </c>
      <c r="X14" s="24">
        <v>39.680550940000003</v>
      </c>
      <c r="Y14" s="24">
        <v>41.235660549999999</v>
      </c>
      <c r="Z14" s="24">
        <v>42.067384130000001</v>
      </c>
      <c r="AA14" s="24">
        <v>42.422438040000003</v>
      </c>
      <c r="AB14" s="24">
        <v>43.694241239999997</v>
      </c>
      <c r="AC14" s="24">
        <v>42.876338789999998</v>
      </c>
      <c r="AD14" s="24">
        <v>42.640166729999997</v>
      </c>
      <c r="AE14" s="24">
        <v>42.083297080000001</v>
      </c>
      <c r="AF14" s="25">
        <v>42.70313685</v>
      </c>
    </row>
    <row r="15" spans="1:35" x14ac:dyDescent="0.35">
      <c r="A15" s="27" t="s">
        <v>8</v>
      </c>
      <c r="B15" s="24">
        <v>50.074207399999999</v>
      </c>
      <c r="C15" s="24">
        <v>50.471716639999997</v>
      </c>
      <c r="D15" s="24">
        <v>45.516083539999997</v>
      </c>
      <c r="E15" s="24">
        <v>41.3458994</v>
      </c>
      <c r="F15" s="24">
        <v>40.237287119999998</v>
      </c>
      <c r="G15" s="24">
        <v>38.326215759999997</v>
      </c>
      <c r="H15" s="24">
        <v>38.556489020000001</v>
      </c>
      <c r="I15" s="24">
        <v>40.713716499999997</v>
      </c>
      <c r="J15" s="24">
        <v>36.6720416</v>
      </c>
      <c r="K15" s="24">
        <v>38.686345580000001</v>
      </c>
      <c r="L15" s="24">
        <v>39.186159600000003</v>
      </c>
      <c r="M15" s="24">
        <v>41.936069629999999</v>
      </c>
      <c r="N15" s="24">
        <v>40.419888399999998</v>
      </c>
      <c r="O15" s="24">
        <v>40.870339280000003</v>
      </c>
      <c r="P15" s="24">
        <v>42.89598659</v>
      </c>
      <c r="Q15" s="24">
        <v>40.636268540000003</v>
      </c>
      <c r="R15" s="24">
        <v>39.902451319999997</v>
      </c>
      <c r="S15" s="24">
        <v>39.999102870000002</v>
      </c>
      <c r="T15" s="24">
        <v>42.531286870000002</v>
      </c>
      <c r="U15" s="24">
        <v>33.730286560000003</v>
      </c>
      <c r="V15" s="24">
        <v>36.189311420000003</v>
      </c>
      <c r="W15" s="24">
        <v>37.44404943</v>
      </c>
      <c r="X15" s="24">
        <v>35.972678070000001</v>
      </c>
      <c r="Y15" s="24">
        <v>29.47319208</v>
      </c>
      <c r="Z15" s="24">
        <v>27.922691950000001</v>
      </c>
      <c r="AA15" s="24">
        <v>31.041341840000001</v>
      </c>
      <c r="AB15" s="24">
        <v>29.143126509999998</v>
      </c>
      <c r="AC15" s="24">
        <v>32.183326260000001</v>
      </c>
      <c r="AD15" s="24">
        <v>32.67853933</v>
      </c>
      <c r="AE15" s="24">
        <v>30.584198189999999</v>
      </c>
      <c r="AF15" s="25">
        <v>31.554651069999998</v>
      </c>
    </row>
    <row r="16" spans="1:35" x14ac:dyDescent="0.35">
      <c r="A16" s="27" t="s">
        <v>9</v>
      </c>
      <c r="B16" s="24">
        <v>7.9166868189999997</v>
      </c>
      <c r="C16" s="24">
        <v>7.9996447010000002</v>
      </c>
      <c r="D16" s="24">
        <v>8.6117010599999997</v>
      </c>
      <c r="E16" s="24">
        <v>8.8561528420000002</v>
      </c>
      <c r="F16" s="24">
        <v>8.8709237250000008</v>
      </c>
      <c r="G16" s="24">
        <v>9.0677443330000003</v>
      </c>
      <c r="H16" s="24">
        <v>9.4826425509999996</v>
      </c>
      <c r="I16" s="24">
        <v>9.6749222350000004</v>
      </c>
      <c r="J16" s="24">
        <v>9.8083263850000009</v>
      </c>
      <c r="K16" s="24">
        <v>9.7740002439999998</v>
      </c>
      <c r="L16" s="24">
        <v>9.8561553889999995</v>
      </c>
      <c r="M16" s="24">
        <v>10.70858445</v>
      </c>
      <c r="N16" s="24">
        <v>11.355220709999999</v>
      </c>
      <c r="O16" s="24">
        <v>10.81500029</v>
      </c>
      <c r="P16" s="24">
        <v>10.53292323</v>
      </c>
      <c r="Q16" s="24">
        <v>9.7629527750000005</v>
      </c>
      <c r="R16" s="24">
        <v>10.064151620000001</v>
      </c>
      <c r="S16" s="24">
        <v>10.05121712</v>
      </c>
      <c r="T16" s="24">
        <v>9.6040335989999992</v>
      </c>
      <c r="U16" s="24">
        <v>9.3911542029999993</v>
      </c>
      <c r="V16" s="24">
        <v>9.5143279980000006</v>
      </c>
      <c r="W16" s="24">
        <v>9.3926582340000007</v>
      </c>
      <c r="X16" s="24">
        <v>8.8812126009999997</v>
      </c>
      <c r="Y16" s="24">
        <v>8.2720819680000002</v>
      </c>
      <c r="Z16" s="24">
        <v>8.4351690710000007</v>
      </c>
      <c r="AA16" s="24">
        <v>7.2819307320000002</v>
      </c>
      <c r="AB16" s="24">
        <v>7.5665804269999999</v>
      </c>
      <c r="AC16" s="24">
        <v>7.6655961870000002</v>
      </c>
      <c r="AD16" s="24">
        <v>7.7884053499999997</v>
      </c>
      <c r="AE16" s="24">
        <v>7.9471459409999996</v>
      </c>
      <c r="AF16" s="25">
        <v>8.2372521939999999</v>
      </c>
    </row>
    <row r="17" spans="1:32" x14ac:dyDescent="0.35">
      <c r="A17" s="27" t="s">
        <v>70</v>
      </c>
      <c r="B17" s="24">
        <v>149.82706809999999</v>
      </c>
      <c r="C17" s="24">
        <v>140.43209039999999</v>
      </c>
      <c r="D17" s="24">
        <v>123.4037805</v>
      </c>
      <c r="E17" s="24">
        <v>109.9638892</v>
      </c>
      <c r="F17" s="24">
        <v>98.811027789999997</v>
      </c>
      <c r="G17" s="24">
        <v>92.745940829999995</v>
      </c>
      <c r="H17" s="24">
        <v>94.686223380000001</v>
      </c>
      <c r="I17" s="24">
        <v>92.426784510000005</v>
      </c>
      <c r="J17" s="24">
        <v>87.139550839999998</v>
      </c>
      <c r="K17" s="24">
        <v>85.147126470000003</v>
      </c>
      <c r="L17" s="24">
        <v>82.158390470000001</v>
      </c>
      <c r="M17" s="24">
        <v>82.766139960000004</v>
      </c>
      <c r="N17" s="24">
        <v>82.278206940000004</v>
      </c>
      <c r="O17" s="24">
        <v>81.403467629999994</v>
      </c>
      <c r="P17" s="24">
        <v>78.153202609999994</v>
      </c>
      <c r="Q17" s="24">
        <v>77.065491530000003</v>
      </c>
      <c r="R17" s="24">
        <v>75.718605760000003</v>
      </c>
      <c r="S17" s="24">
        <v>75.928986260000002</v>
      </c>
      <c r="T17" s="24">
        <v>74.154579299999995</v>
      </c>
      <c r="U17" s="24">
        <v>69.626254160000002</v>
      </c>
      <c r="V17" s="24">
        <v>68.158299319999998</v>
      </c>
      <c r="W17" s="24">
        <v>68.316790100000006</v>
      </c>
      <c r="X17" s="24">
        <v>68.386520500000003</v>
      </c>
      <c r="Y17" s="24">
        <v>70.597634630000002</v>
      </c>
      <c r="Z17" s="24">
        <v>72.392026990000005</v>
      </c>
      <c r="AA17" s="24">
        <v>79.15794975</v>
      </c>
      <c r="AB17" s="24">
        <v>79.628437109999993</v>
      </c>
      <c r="AC17" s="24">
        <v>79.029217590000002</v>
      </c>
      <c r="AD17" s="24">
        <v>74.471168820000003</v>
      </c>
      <c r="AE17" s="24">
        <v>71.997846390000007</v>
      </c>
      <c r="AF17" s="25">
        <v>68.428141659999994</v>
      </c>
    </row>
    <row r="18" spans="1:32" x14ac:dyDescent="0.35">
      <c r="A18" s="29" t="s">
        <v>10</v>
      </c>
      <c r="B18" s="24">
        <v>141.29531510000001</v>
      </c>
      <c r="C18" s="24">
        <v>136.09707710000001</v>
      </c>
      <c r="D18" s="24">
        <v>132.4374329</v>
      </c>
      <c r="E18" s="24">
        <v>129.20497760000001</v>
      </c>
      <c r="F18" s="24">
        <v>124.6506582</v>
      </c>
      <c r="G18" s="24">
        <v>117.3680821</v>
      </c>
      <c r="H18" s="24">
        <v>112.7033522</v>
      </c>
      <c r="I18" s="24">
        <v>111.7396944</v>
      </c>
      <c r="J18" s="24">
        <v>111.85576399999999</v>
      </c>
      <c r="K18" s="24">
        <v>106.3805433</v>
      </c>
      <c r="L18" s="24">
        <v>103.81063039999999</v>
      </c>
      <c r="M18" s="24">
        <v>100.6659468</v>
      </c>
      <c r="N18" s="24">
        <v>98.091036310000007</v>
      </c>
      <c r="O18" s="24">
        <v>96.671863459999997</v>
      </c>
      <c r="P18" s="24">
        <v>96.030395440000007</v>
      </c>
      <c r="Q18" s="24">
        <v>92.554031519999995</v>
      </c>
      <c r="R18" s="24">
        <v>89.149011229999999</v>
      </c>
      <c r="S18" s="24">
        <v>88.22556883</v>
      </c>
      <c r="T18" s="24">
        <v>87.372754259999994</v>
      </c>
      <c r="U18" s="24">
        <v>83.254168160000006</v>
      </c>
      <c r="V18" s="24">
        <v>84.207214800000003</v>
      </c>
      <c r="W18" s="24">
        <v>80.724548490000004</v>
      </c>
      <c r="X18" s="24">
        <v>79.096364080000001</v>
      </c>
      <c r="Y18" s="24">
        <v>76.622023080000005</v>
      </c>
      <c r="Z18" s="24">
        <v>76.724876890000004</v>
      </c>
      <c r="AA18" s="24">
        <v>78.128186690000007</v>
      </c>
      <c r="AB18" s="24">
        <v>78.513697730000004</v>
      </c>
      <c r="AC18" s="24">
        <v>80.670508979999994</v>
      </c>
      <c r="AD18" s="24">
        <v>79.589704949999998</v>
      </c>
      <c r="AE18" s="24">
        <v>75.132846169999993</v>
      </c>
      <c r="AF18" s="25">
        <v>76.254497169999993</v>
      </c>
    </row>
    <row r="19" spans="1:32" x14ac:dyDescent="0.35">
      <c r="A19" s="26" t="s">
        <v>11</v>
      </c>
      <c r="B19" s="24">
        <v>19.904022000000001</v>
      </c>
      <c r="C19" s="24">
        <v>17.997661000000001</v>
      </c>
      <c r="D19" s="24">
        <v>15.607497</v>
      </c>
      <c r="E19" s="24">
        <v>11.279052</v>
      </c>
      <c r="F19" s="24">
        <v>10.716619</v>
      </c>
      <c r="G19" s="24">
        <v>9.2442980000000006</v>
      </c>
      <c r="H19" s="24">
        <v>8.0274889999999992</v>
      </c>
      <c r="I19" s="24">
        <v>8.2381620000000009</v>
      </c>
      <c r="J19" s="24">
        <v>8.3511640000000007</v>
      </c>
      <c r="K19" s="24">
        <v>7.4329890000000001</v>
      </c>
      <c r="L19" s="24">
        <v>7.8713100000000003</v>
      </c>
      <c r="M19" s="24">
        <v>8.2069120000000009</v>
      </c>
      <c r="N19" s="24">
        <v>7.8139820000000002</v>
      </c>
      <c r="O19" s="24">
        <v>8.4686039999999991</v>
      </c>
      <c r="P19" s="24">
        <v>8.8629709999999999</v>
      </c>
      <c r="Q19" s="24">
        <v>9.4837170000000004</v>
      </c>
      <c r="R19" s="24">
        <v>10.174443</v>
      </c>
      <c r="S19" s="24">
        <v>9.7600119999999997</v>
      </c>
      <c r="T19" s="24">
        <v>10.2758901</v>
      </c>
      <c r="U19" s="24">
        <v>9.6538623000000001</v>
      </c>
      <c r="V19" s="24">
        <v>10.344467</v>
      </c>
      <c r="W19" s="24">
        <v>10.341055600000001</v>
      </c>
      <c r="X19" s="24">
        <v>10.492411499999999</v>
      </c>
      <c r="Y19" s="24">
        <v>10.616229000000001</v>
      </c>
      <c r="Z19" s="24">
        <v>10.685505600000001</v>
      </c>
      <c r="AA19" s="24">
        <v>10.632968999999999</v>
      </c>
      <c r="AB19" s="24">
        <v>10.215286000000001</v>
      </c>
      <c r="AC19" s="24">
        <v>10.140045000000001</v>
      </c>
      <c r="AD19" s="24">
        <v>9.8847869999999993</v>
      </c>
      <c r="AE19" s="24">
        <v>9.764127727</v>
      </c>
      <c r="AF19" s="25">
        <v>9.3538739999999994</v>
      </c>
    </row>
    <row r="20" spans="1:32" x14ac:dyDescent="0.35">
      <c r="A20" s="29" t="s">
        <v>12</v>
      </c>
      <c r="B20" s="24">
        <v>35.623837649999999</v>
      </c>
      <c r="C20" s="24">
        <v>34.037289440000002</v>
      </c>
      <c r="D20" s="24">
        <v>32.687155619999999</v>
      </c>
      <c r="E20" s="24">
        <v>33.136950480000003</v>
      </c>
      <c r="F20" s="24">
        <v>34.119392249999997</v>
      </c>
      <c r="G20" s="24">
        <v>34.136929870000003</v>
      </c>
      <c r="H20" s="24">
        <v>35.209573689999999</v>
      </c>
      <c r="I20" s="24">
        <v>36.742543959999999</v>
      </c>
      <c r="J20" s="24">
        <v>36.029915039999999</v>
      </c>
      <c r="K20" s="24">
        <v>38.741499699999999</v>
      </c>
      <c r="L20" s="24">
        <v>35.655864710000003</v>
      </c>
      <c r="M20" s="24">
        <v>35.904217930000002</v>
      </c>
      <c r="N20" s="24">
        <v>36.776566129999999</v>
      </c>
      <c r="O20" s="24">
        <v>37.734662159999999</v>
      </c>
      <c r="P20" s="24">
        <v>38.20345116</v>
      </c>
      <c r="Q20" s="24">
        <v>38.939860539999998</v>
      </c>
      <c r="R20" s="24">
        <v>37.977957310000001</v>
      </c>
      <c r="S20" s="24">
        <v>37.531713809999999</v>
      </c>
      <c r="T20" s="24">
        <v>36.682962160000002</v>
      </c>
      <c r="U20" s="24">
        <v>37.185832769999998</v>
      </c>
      <c r="V20" s="24">
        <v>37.560171650000001</v>
      </c>
      <c r="W20" s="24">
        <v>36.324216649999997</v>
      </c>
      <c r="X20" s="24">
        <v>36.239595729999998</v>
      </c>
      <c r="Y20" s="24">
        <v>35.564794120000002</v>
      </c>
      <c r="Z20" s="24">
        <v>36.088502720000001</v>
      </c>
      <c r="AA20" s="24">
        <v>34.367345299999997</v>
      </c>
      <c r="AB20" s="24">
        <v>34.020204110000002</v>
      </c>
      <c r="AC20" s="24">
        <v>33.142425770000003</v>
      </c>
      <c r="AD20" s="24">
        <v>32.923515080000001</v>
      </c>
      <c r="AE20" s="24">
        <v>32.180703209999997</v>
      </c>
      <c r="AF20" s="25">
        <v>30.661410480000001</v>
      </c>
    </row>
    <row r="21" spans="1:32" x14ac:dyDescent="0.35">
      <c r="A21" s="28" t="s">
        <v>13</v>
      </c>
      <c r="B21" s="24">
        <v>663.79403939999997</v>
      </c>
      <c r="C21" s="24">
        <v>664.26097000000004</v>
      </c>
      <c r="D21" s="24">
        <v>651.67338719999998</v>
      </c>
      <c r="E21" s="24">
        <v>647.89536380000004</v>
      </c>
      <c r="F21" s="24">
        <v>641.95316079999998</v>
      </c>
      <c r="G21" s="24">
        <v>647.15680550000002</v>
      </c>
      <c r="H21" s="24">
        <v>652.71242180000002</v>
      </c>
      <c r="I21" s="24">
        <v>647.79978200000005</v>
      </c>
      <c r="J21" s="24">
        <v>649.97823689999996</v>
      </c>
      <c r="K21" s="24">
        <v>649.59114409999995</v>
      </c>
      <c r="L21" s="24">
        <v>660.94167400000003</v>
      </c>
      <c r="M21" s="24">
        <v>655.97487620000004</v>
      </c>
      <c r="N21" s="24">
        <v>641.0094292</v>
      </c>
      <c r="O21" s="24">
        <v>632.36017089999996</v>
      </c>
      <c r="P21" s="24">
        <v>624.91616610000005</v>
      </c>
      <c r="Q21" s="24">
        <v>620.46598180000001</v>
      </c>
      <c r="R21" s="24">
        <v>610.70791750000001</v>
      </c>
      <c r="S21" s="24">
        <v>617.33384320000005</v>
      </c>
      <c r="T21" s="24">
        <v>622.72148259999994</v>
      </c>
      <c r="U21" s="24">
        <v>614.50045050000006</v>
      </c>
      <c r="V21" s="24">
        <v>618.46443350000004</v>
      </c>
      <c r="W21" s="24">
        <v>608.33821579999994</v>
      </c>
      <c r="X21" s="24">
        <v>609.38761969999996</v>
      </c>
      <c r="Y21" s="24">
        <v>606.70590159999995</v>
      </c>
      <c r="Z21" s="24">
        <v>610.95639949999997</v>
      </c>
      <c r="AA21" s="24">
        <v>617.82379430000003</v>
      </c>
      <c r="AB21" s="24">
        <v>618.28998290000004</v>
      </c>
      <c r="AC21" s="24">
        <v>614.20512699999995</v>
      </c>
      <c r="AD21" s="24">
        <v>608.87822289999997</v>
      </c>
      <c r="AE21" s="24">
        <v>595.90703299999996</v>
      </c>
      <c r="AF21" s="25">
        <v>572.98485419999997</v>
      </c>
    </row>
    <row r="22" spans="1:32" x14ac:dyDescent="0.35">
      <c r="A22" s="27" t="s">
        <v>14</v>
      </c>
      <c r="B22" s="24">
        <v>53.475600149999998</v>
      </c>
      <c r="C22" s="24">
        <v>50.107785659999998</v>
      </c>
      <c r="D22" s="24">
        <v>43.774667430000001</v>
      </c>
      <c r="E22" s="24">
        <v>39.277443830000003</v>
      </c>
      <c r="F22" s="24">
        <v>37.050041380000003</v>
      </c>
      <c r="G22" s="24">
        <v>39.740848890000002</v>
      </c>
      <c r="H22" s="24">
        <v>43.948241539999998</v>
      </c>
      <c r="I22" s="24">
        <v>44.360278350000002</v>
      </c>
      <c r="J22" s="24">
        <v>41.238348860000002</v>
      </c>
      <c r="K22" s="24">
        <v>44.79741903</v>
      </c>
      <c r="L22" s="24">
        <v>44.127093520000003</v>
      </c>
      <c r="M22" s="24">
        <v>45.701091380000001</v>
      </c>
      <c r="N22" s="24">
        <v>47.680501</v>
      </c>
      <c r="O22" s="24">
        <v>49.093086499999998</v>
      </c>
      <c r="P22" s="24">
        <v>46.918288539999999</v>
      </c>
      <c r="Q22" s="24">
        <v>46.66920314</v>
      </c>
      <c r="R22" s="24">
        <v>40.735881020000001</v>
      </c>
      <c r="S22" s="24">
        <v>36.540164339999997</v>
      </c>
      <c r="T22" s="24">
        <v>36.987169430000002</v>
      </c>
      <c r="U22" s="24">
        <v>36.683063070000003</v>
      </c>
      <c r="V22" s="24">
        <v>36.923176830000003</v>
      </c>
      <c r="W22" s="24">
        <v>37.440513609999996</v>
      </c>
      <c r="X22" s="24">
        <v>39.557345580000003</v>
      </c>
      <c r="Y22" s="24">
        <v>43.130097890000002</v>
      </c>
      <c r="Z22" s="24">
        <v>37.297592739999999</v>
      </c>
      <c r="AA22" s="24">
        <v>37.446675259999999</v>
      </c>
      <c r="AB22" s="24">
        <v>36.244113460000001</v>
      </c>
      <c r="AC22" s="24">
        <v>34.198692710000003</v>
      </c>
      <c r="AD22" s="24">
        <v>33.037321689999999</v>
      </c>
      <c r="AE22" s="24">
        <v>32.52175467</v>
      </c>
      <c r="AF22" s="25">
        <v>34.138394150000003</v>
      </c>
    </row>
    <row r="23" spans="1:32" x14ac:dyDescent="0.35">
      <c r="A23" s="29" t="s">
        <v>15</v>
      </c>
      <c r="B23" s="24">
        <v>718.16011930000002</v>
      </c>
      <c r="C23" s="24">
        <v>641.42466739999998</v>
      </c>
      <c r="D23" s="24">
        <v>639.66459780000002</v>
      </c>
      <c r="E23" s="24">
        <v>632.88547270000004</v>
      </c>
      <c r="F23" s="24">
        <v>612.84216049999998</v>
      </c>
      <c r="G23" s="24">
        <v>613.25417760000005</v>
      </c>
      <c r="H23" s="24">
        <v>622.63894749999997</v>
      </c>
      <c r="I23" s="24">
        <v>615.38081</v>
      </c>
      <c r="J23" s="24">
        <v>623.56817009999997</v>
      </c>
      <c r="K23" s="24">
        <v>621.34161559999995</v>
      </c>
      <c r="L23" s="24">
        <v>624.28103529999998</v>
      </c>
      <c r="M23" s="24">
        <v>628.27364499999999</v>
      </c>
      <c r="N23" s="24">
        <v>615.53195059999996</v>
      </c>
      <c r="O23" s="24">
        <v>612.92416000000003</v>
      </c>
      <c r="P23" s="24">
        <v>595.91405569999995</v>
      </c>
      <c r="Q23" s="24">
        <v>603.13179070000001</v>
      </c>
      <c r="R23" s="24">
        <v>597.88172850000001</v>
      </c>
      <c r="S23" s="24">
        <v>605.85600439999996</v>
      </c>
      <c r="T23" s="24">
        <v>608.70075529999997</v>
      </c>
      <c r="U23" s="24">
        <v>612.18650839999998</v>
      </c>
      <c r="V23" s="24">
        <v>614.42766229999995</v>
      </c>
      <c r="W23" s="24">
        <v>618.04707059999998</v>
      </c>
      <c r="X23" s="24">
        <v>624.57808079999995</v>
      </c>
      <c r="Y23" s="24">
        <v>631.77945999999997</v>
      </c>
      <c r="Z23" s="24">
        <v>640.35534359999997</v>
      </c>
      <c r="AA23" s="24">
        <v>638.74343429999999</v>
      </c>
      <c r="AB23" s="24">
        <v>634.99598430000003</v>
      </c>
      <c r="AC23" s="24">
        <v>619.80319689999999</v>
      </c>
      <c r="AD23" s="24">
        <v>593.89152679999995</v>
      </c>
      <c r="AE23" s="24">
        <v>574.99819960000002</v>
      </c>
      <c r="AF23" s="25">
        <v>537.26799310000001</v>
      </c>
    </row>
    <row r="24" spans="1:32" x14ac:dyDescent="0.35">
      <c r="A24" s="27" t="s">
        <v>16</v>
      </c>
      <c r="B24" s="24">
        <v>90.619209580000003</v>
      </c>
      <c r="C24" s="24">
        <v>88.425535490000001</v>
      </c>
      <c r="D24" s="24">
        <v>85.835487900000004</v>
      </c>
      <c r="E24" s="24">
        <v>80.079165639999999</v>
      </c>
      <c r="F24" s="24">
        <v>76.090703829999995</v>
      </c>
      <c r="G24" s="24">
        <v>79.832691550000007</v>
      </c>
      <c r="H24" s="24">
        <v>80.721197129999993</v>
      </c>
      <c r="I24" s="24">
        <v>79.925139380000005</v>
      </c>
      <c r="J24" s="24">
        <v>79.720997479999994</v>
      </c>
      <c r="K24" s="24">
        <v>79.287191000000007</v>
      </c>
      <c r="L24" s="24">
        <v>76.479473619999993</v>
      </c>
      <c r="M24" s="24">
        <v>75.575065609999996</v>
      </c>
      <c r="N24" s="24">
        <v>75.003907170000005</v>
      </c>
      <c r="O24" s="24">
        <v>74.583556700000003</v>
      </c>
      <c r="P24" s="24">
        <v>77.312340739999996</v>
      </c>
      <c r="Q24" s="24">
        <v>75.194819800000005</v>
      </c>
      <c r="R24" s="24">
        <v>72.900319150000001</v>
      </c>
      <c r="S24" s="24">
        <v>73.851890420000004</v>
      </c>
      <c r="T24" s="24">
        <v>70.440901310000001</v>
      </c>
      <c r="U24" s="24">
        <v>66.063536350000007</v>
      </c>
      <c r="V24" s="24">
        <v>71.485840850000002</v>
      </c>
      <c r="W24" s="24">
        <v>70.323477639999993</v>
      </c>
      <c r="X24" s="24">
        <v>68.224633749999995</v>
      </c>
      <c r="Y24" s="24">
        <v>68.109309949999997</v>
      </c>
      <c r="Z24" s="24">
        <v>65.305880110000004</v>
      </c>
      <c r="AA24" s="24">
        <v>64.14336643</v>
      </c>
      <c r="AB24" s="24">
        <v>64.040619559999996</v>
      </c>
      <c r="AC24" s="24">
        <v>63.57566817</v>
      </c>
      <c r="AD24" s="24">
        <v>63.152935509999999</v>
      </c>
      <c r="AE24" s="24">
        <v>63.053185130000003</v>
      </c>
      <c r="AF24" s="25">
        <v>63.623354200000001</v>
      </c>
    </row>
    <row r="25" spans="1:32" x14ac:dyDescent="0.35">
      <c r="A25" s="27" t="s">
        <v>17</v>
      </c>
      <c r="B25" s="24">
        <v>135.7444232</v>
      </c>
      <c r="C25" s="24">
        <v>111.570351</v>
      </c>
      <c r="D25" s="24">
        <v>94.358328599999993</v>
      </c>
      <c r="E25" s="24">
        <v>83.726401139999993</v>
      </c>
      <c r="F25" s="24">
        <v>79.178953960000001</v>
      </c>
      <c r="G25" s="24">
        <v>80.380075610000006</v>
      </c>
      <c r="H25" s="24">
        <v>80.054642060000006</v>
      </c>
      <c r="I25" s="24">
        <v>78.442407979999999</v>
      </c>
      <c r="J25" s="24">
        <v>80.728373509999997</v>
      </c>
      <c r="K25" s="24">
        <v>82.14707903</v>
      </c>
      <c r="L25" s="24">
        <v>85.454368169999995</v>
      </c>
      <c r="M25" s="24">
        <v>84.450367630000002</v>
      </c>
      <c r="N25" s="24">
        <v>84.564649200000005</v>
      </c>
      <c r="O25" s="24">
        <v>85.628358800000001</v>
      </c>
      <c r="P25" s="24">
        <v>83.014072330000005</v>
      </c>
      <c r="Q25" s="24">
        <v>78.703924509999993</v>
      </c>
      <c r="R25" s="24">
        <v>78.118165550000001</v>
      </c>
      <c r="S25" s="24">
        <v>77.626072629999996</v>
      </c>
      <c r="T25" s="24">
        <v>70.698923030000003</v>
      </c>
      <c r="U25" s="24">
        <v>68.252043920000006</v>
      </c>
      <c r="V25" s="24">
        <v>68.602119920000007</v>
      </c>
      <c r="W25" s="24">
        <v>69.242775780000002</v>
      </c>
      <c r="X25" s="24">
        <v>68.467323219999997</v>
      </c>
      <c r="Y25" s="24">
        <v>70.099156519999994</v>
      </c>
      <c r="Z25" s="24">
        <v>70.480928610000007</v>
      </c>
      <c r="AA25" s="24">
        <v>74.140516529999999</v>
      </c>
      <c r="AB25" s="24">
        <v>74.677609869999998</v>
      </c>
      <c r="AC25" s="24">
        <v>75.152473850000007</v>
      </c>
      <c r="AD25" s="24">
        <v>73.836742950000001</v>
      </c>
      <c r="AE25" s="24">
        <v>74.436089749999994</v>
      </c>
      <c r="AF25" s="25">
        <v>74.931372269999997</v>
      </c>
    </row>
    <row r="26" spans="1:32" x14ac:dyDescent="0.35">
      <c r="A26" s="28" t="s">
        <v>18</v>
      </c>
      <c r="B26" s="24">
        <v>4.9096505490000002</v>
      </c>
      <c r="C26" s="24">
        <v>4.7871512389999999</v>
      </c>
      <c r="D26" s="24">
        <v>4.5810259870000003</v>
      </c>
      <c r="E26" s="24">
        <v>4.5995715180000003</v>
      </c>
      <c r="F26" s="24">
        <v>4.5956764840000002</v>
      </c>
      <c r="G26" s="24">
        <v>4.491743735</v>
      </c>
      <c r="H26" s="24">
        <v>4.5753438949999996</v>
      </c>
      <c r="I26" s="24">
        <v>4.540972901</v>
      </c>
      <c r="J26" s="24">
        <v>4.6536118399999999</v>
      </c>
      <c r="K26" s="24">
        <v>4.6815204440000002</v>
      </c>
      <c r="L26" s="24">
        <v>4.6221790330000001</v>
      </c>
      <c r="M26" s="24">
        <v>4.6043726930000002</v>
      </c>
      <c r="N26" s="24">
        <v>4.5058185750000002</v>
      </c>
      <c r="O26" s="24">
        <v>4.4633016750000003</v>
      </c>
      <c r="P26" s="24">
        <v>4.4172093950000004</v>
      </c>
      <c r="Q26" s="24">
        <v>4.4787508989999996</v>
      </c>
      <c r="R26" s="24">
        <v>4.6118270509999997</v>
      </c>
      <c r="S26" s="24">
        <v>4.7382299010000004</v>
      </c>
      <c r="T26" s="24">
        <v>4.720413304</v>
      </c>
      <c r="U26" s="24">
        <v>4.7181696999999998</v>
      </c>
      <c r="V26" s="24">
        <v>4.589438511</v>
      </c>
      <c r="W26" s="24">
        <v>4.6481413859999998</v>
      </c>
      <c r="X26" s="24">
        <v>4.5324858600000004</v>
      </c>
      <c r="Y26" s="24">
        <v>4.4126061170000002</v>
      </c>
      <c r="Z26" s="24">
        <v>4.7288499530000001</v>
      </c>
      <c r="AA26" s="24">
        <v>4.751155582</v>
      </c>
      <c r="AB26" s="24">
        <v>4.7996056999999999</v>
      </c>
      <c r="AC26" s="24">
        <v>4.7549349799999998</v>
      </c>
      <c r="AD26" s="24">
        <v>4.5832368130000001</v>
      </c>
      <c r="AE26" s="24">
        <v>4.4873255680000002</v>
      </c>
      <c r="AF26" s="25">
        <v>4.407557218</v>
      </c>
    </row>
    <row r="27" spans="1:32" x14ac:dyDescent="0.35">
      <c r="A27" s="28" t="s">
        <v>19</v>
      </c>
      <c r="B27" s="24">
        <v>109.79655510000001</v>
      </c>
      <c r="C27" s="24">
        <v>111.7708315</v>
      </c>
      <c r="D27" s="24">
        <v>114.5279422</v>
      </c>
      <c r="E27" s="24">
        <v>113.9049997</v>
      </c>
      <c r="F27" s="24">
        <v>114.9457611</v>
      </c>
      <c r="G27" s="24">
        <v>115.67108020000001</v>
      </c>
      <c r="H27" s="24">
        <v>119.9566547</v>
      </c>
      <c r="I27" s="24">
        <v>123.0961806</v>
      </c>
      <c r="J27" s="24">
        <v>127.7034148</v>
      </c>
      <c r="K27" s="24">
        <v>125.4832353</v>
      </c>
      <c r="L27" s="24">
        <v>120.0371675</v>
      </c>
      <c r="M27" s="24">
        <v>120.177429</v>
      </c>
      <c r="N27" s="24">
        <v>120.6534097</v>
      </c>
      <c r="O27" s="24">
        <v>120.6728887</v>
      </c>
      <c r="P27" s="24">
        <v>118.0654253</v>
      </c>
      <c r="Q27" s="24">
        <v>119.8708038</v>
      </c>
      <c r="R27" s="24">
        <v>121.48040210000001</v>
      </c>
      <c r="S27" s="24">
        <v>114.71375740000001</v>
      </c>
      <c r="T27" s="24">
        <v>116.717467</v>
      </c>
      <c r="U27" s="24">
        <v>116.8607962</v>
      </c>
      <c r="V27" s="24">
        <v>114.9177991</v>
      </c>
      <c r="W27" s="24">
        <v>110.5192342</v>
      </c>
      <c r="X27" s="24">
        <v>117.1451939</v>
      </c>
      <c r="Y27" s="24">
        <v>117.98394930000001</v>
      </c>
      <c r="Z27" s="24">
        <v>114.2969011</v>
      </c>
      <c r="AA27" s="24">
        <v>119.598731</v>
      </c>
      <c r="AB27" s="24">
        <v>124.8755681</v>
      </c>
      <c r="AC27" s="24">
        <v>128.6725725</v>
      </c>
      <c r="AD27" s="24">
        <v>135.30383140000001</v>
      </c>
      <c r="AE27" s="24">
        <v>125.4188181</v>
      </c>
      <c r="AF27" s="25">
        <v>123.40336379999999</v>
      </c>
    </row>
    <row r="28" spans="1:32" x14ac:dyDescent="0.35">
      <c r="A28" s="27" t="s">
        <v>20</v>
      </c>
      <c r="B28" s="24">
        <v>469.21107460000002</v>
      </c>
      <c r="C28" s="24">
        <v>475.12125609999998</v>
      </c>
      <c r="D28" s="24">
        <v>463.25382810000002</v>
      </c>
      <c r="E28" s="24">
        <v>468.3073349</v>
      </c>
      <c r="F28" s="24">
        <v>458.60021829999999</v>
      </c>
      <c r="G28" s="24">
        <v>454.24789179999999</v>
      </c>
      <c r="H28" s="24">
        <v>448.35837099999998</v>
      </c>
      <c r="I28" s="24">
        <v>458.71001560000002</v>
      </c>
      <c r="J28" s="24">
        <v>459.08150990000001</v>
      </c>
      <c r="K28" s="24">
        <v>464.75856649999997</v>
      </c>
      <c r="L28" s="24">
        <v>456.99929120000002</v>
      </c>
      <c r="M28" s="24">
        <v>456.14081290000001</v>
      </c>
      <c r="N28" s="24">
        <v>444.7167111</v>
      </c>
      <c r="O28" s="24">
        <v>444.12605380000002</v>
      </c>
      <c r="P28" s="24">
        <v>439.04970250000002</v>
      </c>
      <c r="Q28" s="24">
        <v>420.97901589999998</v>
      </c>
      <c r="R28" s="24">
        <v>416.45543170000002</v>
      </c>
      <c r="S28" s="24">
        <v>417.71928129999998</v>
      </c>
      <c r="T28" s="24">
        <v>407.38792439999997</v>
      </c>
      <c r="U28" s="24">
        <v>391.95443319999998</v>
      </c>
      <c r="V28" s="24">
        <v>379.10702930000002</v>
      </c>
      <c r="W28" s="24">
        <v>379.13598669999999</v>
      </c>
      <c r="X28" s="24">
        <v>387.45305359999998</v>
      </c>
      <c r="Y28" s="24">
        <v>369.6871395</v>
      </c>
      <c r="Z28" s="24">
        <v>356.95427669999998</v>
      </c>
      <c r="AA28" s="24">
        <v>357.38029419999998</v>
      </c>
      <c r="AB28" s="24">
        <v>369.6021485</v>
      </c>
      <c r="AC28" s="24">
        <v>363.56243649999999</v>
      </c>
      <c r="AD28" s="24">
        <v>351.1284149</v>
      </c>
      <c r="AE28" s="24">
        <v>349.21642759999997</v>
      </c>
      <c r="AF28" s="25">
        <v>362.6307577</v>
      </c>
    </row>
    <row r="29" spans="1:32" x14ac:dyDescent="0.35">
      <c r="A29" s="27" t="s">
        <v>21</v>
      </c>
      <c r="B29" s="24">
        <v>150.846</v>
      </c>
      <c r="C29" s="24">
        <v>149.0574</v>
      </c>
      <c r="D29" s="24">
        <v>147.2688</v>
      </c>
      <c r="E29" s="24">
        <v>145.4802</v>
      </c>
      <c r="F29" s="24">
        <v>143.69159999999999</v>
      </c>
      <c r="G29" s="24">
        <v>141.90299999999999</v>
      </c>
      <c r="H29" s="24">
        <v>128.80840000000001</v>
      </c>
      <c r="I29" s="24">
        <v>115.71380000000001</v>
      </c>
      <c r="J29" s="24">
        <v>102.61920000000001</v>
      </c>
      <c r="K29" s="24">
        <v>89.524600000000007</v>
      </c>
      <c r="L29" s="24">
        <v>76.430000000000007</v>
      </c>
      <c r="M29" s="24">
        <v>80.407399999999996</v>
      </c>
      <c r="N29" s="24">
        <v>84.384799999999998</v>
      </c>
      <c r="O29" s="24">
        <v>88.362200000000001</v>
      </c>
      <c r="P29" s="24">
        <v>92.339600000000004</v>
      </c>
      <c r="Q29" s="24">
        <v>96.316999999999993</v>
      </c>
      <c r="R29" s="24">
        <v>97.835599999999999</v>
      </c>
      <c r="S29" s="24">
        <v>99.354200000000006</v>
      </c>
      <c r="T29" s="24">
        <v>100.8728</v>
      </c>
      <c r="U29" s="24">
        <v>102.3914</v>
      </c>
      <c r="V29" s="24">
        <v>103.91</v>
      </c>
      <c r="W29" s="24">
        <v>104.5496</v>
      </c>
      <c r="X29" s="24">
        <v>105.1892</v>
      </c>
      <c r="Y29" s="24">
        <v>105.8288</v>
      </c>
      <c r="Z29" s="24">
        <v>106.4684</v>
      </c>
      <c r="AA29" s="24">
        <v>107.108</v>
      </c>
      <c r="AB29" s="24">
        <v>107.5838</v>
      </c>
      <c r="AC29" s="24">
        <v>108.0596</v>
      </c>
      <c r="AD29" s="24">
        <v>108.5354</v>
      </c>
      <c r="AE29" s="24">
        <v>109.0112</v>
      </c>
      <c r="AF29" s="25">
        <v>109.3387103</v>
      </c>
    </row>
    <row r="30" spans="1:32" x14ac:dyDescent="0.35">
      <c r="A30" s="27" t="s">
        <v>22</v>
      </c>
      <c r="B30" s="24">
        <v>31.234000000000002</v>
      </c>
      <c r="C30" s="24">
        <v>29.813199999999998</v>
      </c>
      <c r="D30" s="24">
        <v>28.392399999999999</v>
      </c>
      <c r="E30" s="24">
        <v>26.971599999999999</v>
      </c>
      <c r="F30" s="24">
        <v>25.550799999999999</v>
      </c>
      <c r="G30" s="24">
        <v>24.13</v>
      </c>
      <c r="H30" s="24">
        <v>24.109400000000001</v>
      </c>
      <c r="I30" s="24">
        <v>24.088799999999999</v>
      </c>
      <c r="J30" s="24">
        <v>24.068200000000001</v>
      </c>
      <c r="K30" s="24">
        <v>24.047599999999999</v>
      </c>
      <c r="L30" s="24">
        <v>24.027000000000001</v>
      </c>
      <c r="M30" s="24">
        <v>24.477</v>
      </c>
      <c r="N30" s="24">
        <v>24.927</v>
      </c>
      <c r="O30" s="24">
        <v>25.376999999999999</v>
      </c>
      <c r="P30" s="24">
        <v>25.827000000000002</v>
      </c>
      <c r="Q30" s="24">
        <v>26.277000000000001</v>
      </c>
      <c r="R30" s="24">
        <v>26.960799999999999</v>
      </c>
      <c r="S30" s="24">
        <v>27.644600000000001</v>
      </c>
      <c r="T30" s="24">
        <v>28.328399999999998</v>
      </c>
      <c r="U30" s="24">
        <v>29.0122</v>
      </c>
      <c r="V30" s="24">
        <v>29.696000000000002</v>
      </c>
      <c r="W30" s="24">
        <v>29.977799999999998</v>
      </c>
      <c r="X30" s="24">
        <v>30.259599999999999</v>
      </c>
      <c r="Y30" s="24">
        <v>30.541399999999999</v>
      </c>
      <c r="Z30" s="24">
        <v>30.8232</v>
      </c>
      <c r="AA30" s="24">
        <v>31.105</v>
      </c>
      <c r="AB30" s="24">
        <v>31.395399999999999</v>
      </c>
      <c r="AC30" s="24">
        <v>31.6858</v>
      </c>
      <c r="AD30" s="24">
        <v>31.976199999999999</v>
      </c>
      <c r="AE30" s="24">
        <v>32.266599999999997</v>
      </c>
      <c r="AF30" s="25">
        <v>32.556322539999996</v>
      </c>
    </row>
    <row r="31" spans="1:32" x14ac:dyDescent="0.35">
      <c r="A31" s="26" t="s">
        <v>23</v>
      </c>
      <c r="B31" s="24">
        <v>33.329820079999998</v>
      </c>
      <c r="C31" s="24">
        <v>31.74470586</v>
      </c>
      <c r="D31" s="24">
        <v>24.991416009999998</v>
      </c>
      <c r="E31" s="24">
        <v>17.756934489999999</v>
      </c>
      <c r="F31" s="24">
        <v>16.04344021</v>
      </c>
      <c r="G31" s="24">
        <v>15.925712499999999</v>
      </c>
      <c r="H31" s="24">
        <v>15.65093132</v>
      </c>
      <c r="I31" s="24">
        <v>15.36619599</v>
      </c>
      <c r="J31" s="24">
        <v>14.57449604</v>
      </c>
      <c r="K31" s="24">
        <v>13.42579696</v>
      </c>
      <c r="L31" s="24">
        <v>13.56266248</v>
      </c>
      <c r="M31" s="24">
        <v>15.17978126</v>
      </c>
      <c r="N31" s="24">
        <v>15.147377329999999</v>
      </c>
      <c r="O31" s="24">
        <v>15.23983456</v>
      </c>
      <c r="P31" s="24">
        <v>14.89426971</v>
      </c>
      <c r="Q31" s="24">
        <v>15.030148909999999</v>
      </c>
      <c r="R31" s="24">
        <v>15.182340140000001</v>
      </c>
      <c r="S31" s="24">
        <v>15.46724115</v>
      </c>
      <c r="T31" s="24">
        <v>14.99113962</v>
      </c>
      <c r="U31" s="24">
        <v>15.53106079</v>
      </c>
      <c r="V31" s="24">
        <v>15.182363759999999</v>
      </c>
      <c r="W31" s="24">
        <v>15.1666214</v>
      </c>
      <c r="X31" s="24">
        <v>15.9284812</v>
      </c>
      <c r="Y31" s="24">
        <v>16.186893869999999</v>
      </c>
      <c r="Z31" s="24">
        <v>16.443645289999999</v>
      </c>
      <c r="AA31" s="24">
        <v>16.065092660000001</v>
      </c>
      <c r="AB31" s="24">
        <v>16.090136340000001</v>
      </c>
      <c r="AC31" s="24">
        <v>16.405862160000002</v>
      </c>
      <c r="AD31" s="24">
        <v>16.10564505</v>
      </c>
      <c r="AE31" s="24">
        <v>16.192247380000001</v>
      </c>
      <c r="AF31" s="25">
        <v>15.93706094</v>
      </c>
    </row>
    <row r="32" spans="1:32" x14ac:dyDescent="0.35">
      <c r="A32" s="27" t="s">
        <v>24</v>
      </c>
      <c r="B32" s="24">
        <v>9.4625505999999998E-2</v>
      </c>
      <c r="C32" s="24">
        <v>0.10383463800000001</v>
      </c>
      <c r="D32" s="24">
        <v>9.9348997999999994E-2</v>
      </c>
      <c r="E32" s="24">
        <v>9.8848941999999995E-2</v>
      </c>
      <c r="F32" s="24">
        <v>0.100835668</v>
      </c>
      <c r="G32" s="24">
        <v>9.7889965999999995E-2</v>
      </c>
      <c r="H32" s="24">
        <v>9.3457158999999998E-2</v>
      </c>
      <c r="I32" s="24">
        <v>9.5741088000000002E-2</v>
      </c>
      <c r="J32" s="24">
        <v>9.3756781999999997E-2</v>
      </c>
      <c r="K32" s="24">
        <v>9.1441346000000007E-2</v>
      </c>
      <c r="L32" s="24">
        <v>9.3245041000000001E-2</v>
      </c>
      <c r="M32" s="24">
        <v>9.1200620999999996E-2</v>
      </c>
      <c r="N32" s="24">
        <v>9.6605645000000004E-2</v>
      </c>
      <c r="O32" s="24">
        <v>9.7828140999999993E-2</v>
      </c>
      <c r="P32" s="24">
        <v>9.3269123999999995E-2</v>
      </c>
      <c r="Q32" s="24">
        <v>9.8012961999999995E-2</v>
      </c>
      <c r="R32" s="24">
        <v>0.101012275</v>
      </c>
      <c r="S32" s="24">
        <v>0.103744689</v>
      </c>
      <c r="T32" s="24">
        <v>0.105334281</v>
      </c>
      <c r="U32" s="24">
        <v>0.105327347</v>
      </c>
      <c r="V32" s="24">
        <v>0.103051247</v>
      </c>
      <c r="W32" s="24">
        <v>0.10525955100000001</v>
      </c>
      <c r="X32" s="24">
        <v>0.10607040299999999</v>
      </c>
      <c r="Y32" s="24">
        <v>0.10145149000000001</v>
      </c>
      <c r="Z32" s="24">
        <v>0.101925364</v>
      </c>
      <c r="AA32" s="24">
        <v>0.100717372</v>
      </c>
      <c r="AB32" s="24">
        <v>9.9238280999999998E-2</v>
      </c>
      <c r="AC32" s="24">
        <v>9.6988141999999999E-2</v>
      </c>
      <c r="AD32" s="24">
        <v>9.7917614E-2</v>
      </c>
      <c r="AE32" s="24">
        <v>0.100881546</v>
      </c>
      <c r="AF32" s="25">
        <v>0.101288611</v>
      </c>
    </row>
    <row r="33" spans="1:32" x14ac:dyDescent="0.35">
      <c r="A33" s="26" t="s">
        <v>25</v>
      </c>
      <c r="B33" s="24">
        <v>80.068544439999997</v>
      </c>
      <c r="C33" s="24">
        <v>77.998619110000007</v>
      </c>
      <c r="D33" s="24">
        <v>56.396291339999998</v>
      </c>
      <c r="E33" s="24">
        <v>42.567180989999997</v>
      </c>
      <c r="F33" s="24">
        <v>37.361045249999997</v>
      </c>
      <c r="G33" s="24">
        <v>35.723205159999999</v>
      </c>
      <c r="H33" s="24">
        <v>36.495211840000003</v>
      </c>
      <c r="I33" s="24">
        <v>36.490284320000001</v>
      </c>
      <c r="J33" s="24">
        <v>35.617378940000002</v>
      </c>
      <c r="K33" s="24">
        <v>32.873707410000002</v>
      </c>
      <c r="L33" s="24">
        <v>31.465679720000001</v>
      </c>
      <c r="M33" s="24">
        <v>31.47470573</v>
      </c>
      <c r="N33" s="24">
        <v>33.510635049999998</v>
      </c>
      <c r="O33" s="24">
        <v>34.575312840000002</v>
      </c>
      <c r="P33" s="24">
        <v>35.333568939999999</v>
      </c>
      <c r="Q33" s="24">
        <v>37.200657820000004</v>
      </c>
      <c r="R33" s="24">
        <v>36.219210410000002</v>
      </c>
      <c r="S33" s="24">
        <v>37.514163490000001</v>
      </c>
      <c r="T33" s="24">
        <v>35.611257690000002</v>
      </c>
      <c r="U33" s="24">
        <v>36.87256077</v>
      </c>
      <c r="V33" s="24">
        <v>35.866418070000002</v>
      </c>
      <c r="W33" s="24">
        <v>35.294686720000001</v>
      </c>
      <c r="X33" s="24">
        <v>35.037761889999999</v>
      </c>
      <c r="Y33" s="24">
        <v>34.627571570000001</v>
      </c>
      <c r="Z33" s="24">
        <v>37.297534730000002</v>
      </c>
      <c r="AA33" s="24">
        <v>37.639220289999997</v>
      </c>
      <c r="AB33" s="24">
        <v>36.847674689999998</v>
      </c>
      <c r="AC33" s="24">
        <v>36.820322169999997</v>
      </c>
      <c r="AD33" s="24">
        <v>36.270092230000003</v>
      </c>
      <c r="AE33" s="24">
        <v>35.391086770000001</v>
      </c>
      <c r="AF33" s="25">
        <v>38.20172281</v>
      </c>
    </row>
    <row r="34" spans="1:32" x14ac:dyDescent="0.35">
      <c r="A34" s="28" t="s">
        <v>26</v>
      </c>
      <c r="B34" s="24">
        <v>5.5117488569999997</v>
      </c>
      <c r="C34" s="24">
        <v>5.695457083</v>
      </c>
      <c r="D34" s="24">
        <v>5.646276684</v>
      </c>
      <c r="E34" s="24">
        <v>5.7690102899999998</v>
      </c>
      <c r="F34" s="24">
        <v>5.8191146399999996</v>
      </c>
      <c r="G34" s="24">
        <v>6.0146026189999997</v>
      </c>
      <c r="H34" s="24">
        <v>6.136018827</v>
      </c>
      <c r="I34" s="24">
        <v>6.1518284110000003</v>
      </c>
      <c r="J34" s="24">
        <v>6.2020293100000004</v>
      </c>
      <c r="K34" s="24">
        <v>6.3706092549999997</v>
      </c>
      <c r="L34" s="24">
        <v>6.3301953729999996</v>
      </c>
      <c r="M34" s="24">
        <v>6.2201523080000003</v>
      </c>
      <c r="N34" s="24">
        <v>6.0065609499999999</v>
      </c>
      <c r="O34" s="24">
        <v>5.8293029189999999</v>
      </c>
      <c r="P34" s="24">
        <v>5.8789462720000003</v>
      </c>
      <c r="Q34" s="24">
        <v>5.8250584249999999</v>
      </c>
      <c r="R34" s="24">
        <v>5.7035632319999996</v>
      </c>
      <c r="S34" s="24">
        <v>5.8289731959999997</v>
      </c>
      <c r="T34" s="24">
        <v>5.8979457560000004</v>
      </c>
      <c r="U34" s="24">
        <v>5.8202195879999996</v>
      </c>
      <c r="V34" s="24">
        <v>5.9106382350000004</v>
      </c>
      <c r="W34" s="24">
        <v>5.8830902170000003</v>
      </c>
      <c r="X34" s="24">
        <v>5.6705022610000002</v>
      </c>
      <c r="Y34" s="24">
        <v>5.6710663160000001</v>
      </c>
      <c r="Z34" s="24">
        <v>5.8392826170000003</v>
      </c>
      <c r="AA34" s="24">
        <v>5.8605109879999997</v>
      </c>
      <c r="AB34" s="24">
        <v>5.9264561110000002</v>
      </c>
      <c r="AC34" s="24">
        <v>6.1383251149999998</v>
      </c>
      <c r="AD34" s="24">
        <v>6.1982493200000004</v>
      </c>
      <c r="AE34" s="24">
        <v>6.1276522760000001</v>
      </c>
      <c r="AF34" s="25">
        <v>6.1482213330000004</v>
      </c>
    </row>
    <row r="35" spans="1:32" x14ac:dyDescent="0.35">
      <c r="A35" s="27" t="s">
        <v>27</v>
      </c>
      <c r="B35" s="24">
        <v>2.2147731209999999</v>
      </c>
      <c r="C35" s="24">
        <v>2.2581823700000001</v>
      </c>
      <c r="D35" s="24">
        <v>2.3249081089999999</v>
      </c>
      <c r="E35" s="24">
        <v>2.3427593</v>
      </c>
      <c r="F35" s="24">
        <v>2.3255160739999998</v>
      </c>
      <c r="G35" s="24">
        <v>2.2672611319999998</v>
      </c>
      <c r="H35" s="24">
        <v>2.1153743789999999</v>
      </c>
      <c r="I35" s="24">
        <v>2.1336860290000002</v>
      </c>
      <c r="J35" s="24">
        <v>2.0915474089999999</v>
      </c>
      <c r="K35" s="24">
        <v>2.129741552</v>
      </c>
      <c r="L35" s="24">
        <v>2.2487249939999998</v>
      </c>
      <c r="M35" s="24">
        <v>2.175269385</v>
      </c>
      <c r="N35" s="24">
        <v>2.144152386</v>
      </c>
      <c r="O35" s="24">
        <v>1.976998526</v>
      </c>
      <c r="P35" s="24">
        <v>1.982131399</v>
      </c>
      <c r="Q35" s="24">
        <v>1.8805768309999999</v>
      </c>
      <c r="R35" s="24">
        <v>1.9197462830000001</v>
      </c>
      <c r="S35" s="24">
        <v>1.9876846079999999</v>
      </c>
      <c r="T35" s="24">
        <v>1.808712678</v>
      </c>
      <c r="U35" s="24">
        <v>1.762930629</v>
      </c>
      <c r="V35" s="24">
        <v>1.7561295800000001</v>
      </c>
      <c r="W35" s="24">
        <v>1.541098659</v>
      </c>
      <c r="X35" s="24">
        <v>1.533429269</v>
      </c>
      <c r="Y35" s="24">
        <v>1.5884037870000001</v>
      </c>
      <c r="Z35" s="24">
        <v>1.531086682</v>
      </c>
      <c r="AA35" s="24">
        <v>1.501526001</v>
      </c>
      <c r="AB35" s="24">
        <v>1.4075936959999999</v>
      </c>
      <c r="AC35" s="24">
        <v>1.3592409759999999</v>
      </c>
      <c r="AD35" s="24">
        <v>1.389754162</v>
      </c>
      <c r="AE35" s="24">
        <v>1.3966856519999999</v>
      </c>
      <c r="AF35" s="25">
        <v>1.41058043</v>
      </c>
    </row>
    <row r="36" spans="1:32" x14ac:dyDescent="0.35">
      <c r="A36" s="27" t="s">
        <v>71</v>
      </c>
      <c r="B36" s="24">
        <v>49.00252012</v>
      </c>
      <c r="C36" s="24">
        <v>46.384506799999997</v>
      </c>
      <c r="D36" s="24">
        <v>40.293165340000002</v>
      </c>
      <c r="E36" s="24">
        <v>33.997900440000002</v>
      </c>
      <c r="F36" s="24">
        <v>33.197574119999999</v>
      </c>
      <c r="G36" s="24">
        <v>31.152186570000001</v>
      </c>
      <c r="H36" s="24">
        <v>29.840764759999999</v>
      </c>
      <c r="I36" s="24">
        <v>26.017415320000001</v>
      </c>
      <c r="J36" s="24">
        <v>27.79299567</v>
      </c>
      <c r="K36" s="24">
        <v>25.84204076</v>
      </c>
      <c r="L36" s="24">
        <v>23.500475470000001</v>
      </c>
      <c r="M36" s="24">
        <v>24.07909274</v>
      </c>
      <c r="N36" s="24">
        <v>25.113888060000001</v>
      </c>
      <c r="O36" s="24">
        <v>23.53624868</v>
      </c>
      <c r="P36" s="24">
        <v>22.735964769999999</v>
      </c>
      <c r="Q36" s="24">
        <v>24.387694100000001</v>
      </c>
      <c r="R36" s="24">
        <v>23.819942170000001</v>
      </c>
      <c r="S36" s="24">
        <v>18.853052680000001</v>
      </c>
      <c r="T36" s="24">
        <v>18.734473359999999</v>
      </c>
      <c r="U36" s="24">
        <v>20.391935010000001</v>
      </c>
      <c r="V36" s="24">
        <v>21.2165222</v>
      </c>
      <c r="W36" s="24">
        <v>19.510639999999999</v>
      </c>
      <c r="X36" s="24">
        <v>18.01460011</v>
      </c>
      <c r="Y36" s="24">
        <v>17.095437799999999</v>
      </c>
      <c r="Z36" s="24">
        <v>19.500384870000001</v>
      </c>
      <c r="AA36" s="24">
        <v>17.559221000000001</v>
      </c>
      <c r="AB36" s="24">
        <v>17.965171730000002</v>
      </c>
      <c r="AC36" s="24">
        <v>18.411239909999999</v>
      </c>
      <c r="AD36" s="24">
        <v>19.130852619999999</v>
      </c>
      <c r="AE36" s="24">
        <v>18.74392808</v>
      </c>
      <c r="AF36" s="25">
        <v>18.75579776</v>
      </c>
    </row>
    <row r="37" spans="1:32" x14ac:dyDescent="0.35">
      <c r="A37" s="27" t="s">
        <v>28</v>
      </c>
      <c r="B37" s="24">
        <v>9.7590600000000002E-4</v>
      </c>
      <c r="C37" s="24">
        <v>1.024753E-3</v>
      </c>
      <c r="D37" s="24">
        <v>1.1279479999999999E-3</v>
      </c>
      <c r="E37" s="24">
        <v>1.5126950000000001E-3</v>
      </c>
      <c r="F37" s="24">
        <v>3.013127E-3</v>
      </c>
      <c r="G37" s="24">
        <v>3.822518E-3</v>
      </c>
      <c r="H37" s="24">
        <v>4.7269019999999998E-3</v>
      </c>
      <c r="I37" s="24">
        <v>5.0978040000000001E-3</v>
      </c>
      <c r="J37" s="24">
        <v>6.1253760000000001E-3</v>
      </c>
      <c r="K37" s="24">
        <v>7.0931290000000001E-3</v>
      </c>
      <c r="L37" s="24">
        <v>7.3341439999999999E-3</v>
      </c>
      <c r="M37" s="24">
        <v>7.0946050000000004E-3</v>
      </c>
      <c r="N37" s="24">
        <v>6.6337999999999996E-3</v>
      </c>
      <c r="O37" s="24">
        <v>5.8109479999999998E-3</v>
      </c>
      <c r="P37" s="24">
        <v>5.1594340000000001E-3</v>
      </c>
      <c r="Q37" s="24">
        <v>4.5742250000000003E-3</v>
      </c>
      <c r="R37" s="24">
        <v>4.1885309999999997E-3</v>
      </c>
      <c r="S37" s="24">
        <v>4.0210089999999999E-3</v>
      </c>
      <c r="T37" s="24">
        <v>3.5969280000000001E-3</v>
      </c>
      <c r="U37" s="24">
        <v>2.9274259999999999E-3</v>
      </c>
      <c r="V37" s="24">
        <v>2.4020109999999999E-3</v>
      </c>
      <c r="W37" s="24">
        <v>2.446204E-3</v>
      </c>
      <c r="X37" s="24">
        <v>2.38988E-3</v>
      </c>
      <c r="Y37" s="24">
        <v>2.2681009999999998E-3</v>
      </c>
      <c r="Z37" s="24">
        <v>2.053746E-3</v>
      </c>
      <c r="AA37" s="24">
        <v>1.908433E-3</v>
      </c>
      <c r="AB37" s="24">
        <v>1.823919E-3</v>
      </c>
      <c r="AC37" s="24">
        <v>1.7445760000000001E-3</v>
      </c>
      <c r="AD37" s="24">
        <v>1.677949E-3</v>
      </c>
      <c r="AE37" s="24">
        <v>1.618188E-3</v>
      </c>
      <c r="AF37" s="25">
        <v>1.257799E-3</v>
      </c>
    </row>
    <row r="38" spans="1:32" x14ac:dyDescent="0.35">
      <c r="A38" s="27" t="s">
        <v>29</v>
      </c>
      <c r="B38" s="24">
        <v>6.4111208810000004</v>
      </c>
      <c r="C38" s="24">
        <v>6.3761046739999996</v>
      </c>
      <c r="D38" s="24">
        <v>6.011698644</v>
      </c>
      <c r="E38" s="24">
        <v>5.8281967979999996</v>
      </c>
      <c r="F38" s="24">
        <v>5.8700319939999996</v>
      </c>
      <c r="G38" s="24">
        <v>6.0805760700000002</v>
      </c>
      <c r="H38" s="24">
        <v>6.0504504649999999</v>
      </c>
      <c r="I38" s="24">
        <v>5.8957786560000001</v>
      </c>
      <c r="J38" s="24">
        <v>5.8196042380000002</v>
      </c>
      <c r="K38" s="24">
        <v>5.8519650509999996</v>
      </c>
      <c r="L38" s="24">
        <v>5.6977967989999998</v>
      </c>
      <c r="M38" s="24">
        <v>5.6035536199999996</v>
      </c>
      <c r="N38" s="24">
        <v>5.7854456650000001</v>
      </c>
      <c r="O38" s="24">
        <v>5.8501110519999999</v>
      </c>
      <c r="P38" s="24">
        <v>5.7780781389999998</v>
      </c>
      <c r="Q38" s="24">
        <v>4.2087704600000002</v>
      </c>
      <c r="R38" s="24">
        <v>3.9553535310000001</v>
      </c>
      <c r="S38" s="24">
        <v>3.7179301910000002</v>
      </c>
      <c r="T38" s="24">
        <v>3.7161200069999998</v>
      </c>
      <c r="U38" s="24">
        <v>3.6159857839999998</v>
      </c>
      <c r="V38" s="24">
        <v>3.5343766639999998</v>
      </c>
      <c r="W38" s="24">
        <v>3.3275791720000001</v>
      </c>
      <c r="X38" s="24">
        <v>3.3462965750000002</v>
      </c>
      <c r="Y38" s="24">
        <v>3.473395467</v>
      </c>
      <c r="Z38" s="24">
        <v>3.5872876219999998</v>
      </c>
      <c r="AA38" s="24">
        <v>3.625107222</v>
      </c>
      <c r="AB38" s="24">
        <v>3.6455802930000001</v>
      </c>
      <c r="AC38" s="24">
        <v>3.5582908139999998</v>
      </c>
      <c r="AD38" s="24">
        <v>3.4354931870000001</v>
      </c>
      <c r="AE38" s="24">
        <v>3.346692333</v>
      </c>
      <c r="AF38" s="25">
        <v>3.2782654029999998</v>
      </c>
    </row>
    <row r="39" spans="1:32" x14ac:dyDescent="0.35">
      <c r="A39" s="28" t="s">
        <v>30</v>
      </c>
      <c r="B39" s="24">
        <v>344.52130290000002</v>
      </c>
      <c r="C39" s="24">
        <v>358.1315204</v>
      </c>
      <c r="D39" s="24">
        <v>295.13869149999999</v>
      </c>
      <c r="E39" s="24">
        <v>293.98825340000002</v>
      </c>
      <c r="F39" s="24">
        <v>253.93482589999999</v>
      </c>
      <c r="G39" s="24">
        <v>217.69434620000001</v>
      </c>
      <c r="H39" s="24">
        <v>221.2322772</v>
      </c>
      <c r="I39" s="24">
        <v>211.6417319</v>
      </c>
      <c r="J39" s="24">
        <v>196.18609499999999</v>
      </c>
      <c r="K39" s="24">
        <v>194.63123880000001</v>
      </c>
      <c r="L39" s="24">
        <v>172.61634380000001</v>
      </c>
      <c r="M39" s="24">
        <v>166.43222410000001</v>
      </c>
      <c r="N39" s="24">
        <v>159.46890629999999</v>
      </c>
      <c r="O39" s="24">
        <v>156.4291513</v>
      </c>
      <c r="P39" s="24">
        <v>155.54010969999999</v>
      </c>
      <c r="Q39" s="24">
        <v>152.7468231</v>
      </c>
      <c r="R39" s="24">
        <v>156.11455789999999</v>
      </c>
      <c r="S39" s="24">
        <v>152.3531409</v>
      </c>
      <c r="T39" s="24">
        <v>140.20040230000001</v>
      </c>
      <c r="U39" s="24">
        <v>136.86923770000001</v>
      </c>
      <c r="V39" s="24">
        <v>133.3689828</v>
      </c>
      <c r="W39" s="24">
        <v>132.03936300000001</v>
      </c>
      <c r="X39" s="24">
        <v>125.4646597</v>
      </c>
      <c r="Y39" s="24">
        <v>122.7833206</v>
      </c>
      <c r="Z39" s="24">
        <v>125.93065799999999</v>
      </c>
      <c r="AA39" s="24">
        <v>128.94002570000001</v>
      </c>
      <c r="AB39" s="24">
        <v>129.29677029999999</v>
      </c>
      <c r="AC39" s="24">
        <v>131.773134</v>
      </c>
      <c r="AD39" s="24">
        <v>129.7057283</v>
      </c>
      <c r="AE39" s="24">
        <v>123.94803880000001</v>
      </c>
      <c r="AF39" s="25">
        <v>124.3739099</v>
      </c>
    </row>
    <row r="40" spans="1:32" x14ac:dyDescent="0.35">
      <c r="A40" s="27" t="s">
        <v>72</v>
      </c>
      <c r="B40" s="24">
        <v>15.804653350000001</v>
      </c>
      <c r="C40" s="24">
        <v>14.830382699999999</v>
      </c>
      <c r="D40" s="24">
        <v>14.937498509999999</v>
      </c>
      <c r="E40" s="24">
        <v>15.25731008</v>
      </c>
      <c r="F40" s="24">
        <v>15.195659279999999</v>
      </c>
      <c r="G40" s="24">
        <v>14.99104054</v>
      </c>
      <c r="H40" s="24">
        <v>13.948722269999999</v>
      </c>
      <c r="I40" s="24">
        <v>13.53380864</v>
      </c>
      <c r="J40" s="24">
        <v>13.228131319999999</v>
      </c>
      <c r="K40" s="24">
        <v>13.407095959999999</v>
      </c>
      <c r="L40" s="24">
        <v>13.49386685</v>
      </c>
      <c r="M40" s="24">
        <v>12.735351319999999</v>
      </c>
      <c r="N40" s="24">
        <v>12.117312160000001</v>
      </c>
      <c r="O40" s="24">
        <v>12.05973111</v>
      </c>
      <c r="P40" s="24">
        <v>12.160166370000001</v>
      </c>
      <c r="Q40" s="24">
        <v>11.214171110000001</v>
      </c>
      <c r="R40" s="24">
        <v>11.48771466</v>
      </c>
      <c r="S40" s="24">
        <v>11.27758551</v>
      </c>
      <c r="T40" s="24">
        <v>11.229022799999999</v>
      </c>
      <c r="U40" s="24">
        <v>10.429735600000001</v>
      </c>
      <c r="V40" s="24">
        <v>10.63121044</v>
      </c>
      <c r="W40" s="24">
        <v>11.05785603</v>
      </c>
      <c r="X40" s="24">
        <v>10.26383646</v>
      </c>
      <c r="Y40" s="24">
        <v>10.29402114</v>
      </c>
      <c r="Z40" s="24">
        <v>10.321297550000001</v>
      </c>
      <c r="AA40" s="24">
        <v>10.365264639999999</v>
      </c>
      <c r="AB40" s="24">
        <v>10.41691327</v>
      </c>
      <c r="AC40" s="24">
        <v>10.25840453</v>
      </c>
      <c r="AD40" s="24">
        <v>9.7872869389999995</v>
      </c>
      <c r="AE40" s="24">
        <v>8.5761572160000004</v>
      </c>
      <c r="AF40" s="25">
        <v>8.4734670980000004</v>
      </c>
    </row>
    <row r="41" spans="1:32" x14ac:dyDescent="0.35">
      <c r="A41" s="28" t="s">
        <v>31</v>
      </c>
      <c r="B41" s="24">
        <v>29.792828979999999</v>
      </c>
      <c r="C41" s="24">
        <v>29.354994229999999</v>
      </c>
      <c r="D41" s="24">
        <v>30.17108605</v>
      </c>
      <c r="E41" s="24">
        <v>28.229559999999999</v>
      </c>
      <c r="F41" s="24">
        <v>27.445273879999998</v>
      </c>
      <c r="G41" s="24">
        <v>28.16856726</v>
      </c>
      <c r="H41" s="24">
        <v>28.741168850000001</v>
      </c>
      <c r="I41" s="24">
        <v>27.90857621</v>
      </c>
      <c r="J41" s="24">
        <v>28.54760495</v>
      </c>
      <c r="K41" s="24">
        <v>29.263354620000001</v>
      </c>
      <c r="L41" s="24">
        <v>28.569468520000001</v>
      </c>
      <c r="M41" s="24">
        <v>28.78104372</v>
      </c>
      <c r="N41" s="24">
        <v>29.050850489999998</v>
      </c>
      <c r="O41" s="24">
        <v>30.156744320000001</v>
      </c>
      <c r="P41" s="24">
        <v>30.30121917</v>
      </c>
      <c r="Q41" s="24">
        <v>30.452418699999999</v>
      </c>
      <c r="R41" s="24">
        <v>30.687991360000002</v>
      </c>
      <c r="S41" s="24">
        <v>30.624817270000001</v>
      </c>
      <c r="T41" s="24">
        <v>30.909974080000001</v>
      </c>
      <c r="U41" s="24">
        <v>30.822098400000002</v>
      </c>
      <c r="V41" s="24">
        <v>30.538065530000001</v>
      </c>
      <c r="W41" s="24">
        <v>30.002297989999999</v>
      </c>
      <c r="X41" s="24">
        <v>30.28821001</v>
      </c>
      <c r="Y41" s="24">
        <v>30.634693810000002</v>
      </c>
      <c r="Z41" s="24">
        <v>30.223973399999998</v>
      </c>
      <c r="AA41" s="24">
        <v>30.051478840000001</v>
      </c>
      <c r="AB41" s="24">
        <v>29.95775785</v>
      </c>
      <c r="AC41" s="24">
        <v>29.606228649999998</v>
      </c>
      <c r="AD41" s="24">
        <v>30.777394860000001</v>
      </c>
      <c r="AE41" s="24">
        <v>28.672726990000001</v>
      </c>
      <c r="AF41" s="25">
        <v>28.597537060000001</v>
      </c>
    </row>
    <row r="42" spans="1:32" x14ac:dyDescent="0.35">
      <c r="A42" s="26" t="s">
        <v>32</v>
      </c>
      <c r="B42" s="24">
        <v>499.81594360000003</v>
      </c>
      <c r="C42" s="24">
        <v>439.44260989999998</v>
      </c>
      <c r="D42" s="24">
        <v>416.08100359999997</v>
      </c>
      <c r="E42" s="24">
        <v>385.02111550000001</v>
      </c>
      <c r="F42" s="24">
        <v>388.80537770000001</v>
      </c>
      <c r="G42" s="24">
        <v>381.36218869999999</v>
      </c>
      <c r="H42" s="24">
        <v>360.13430979999998</v>
      </c>
      <c r="I42" s="24">
        <v>363.59378800000002</v>
      </c>
      <c r="J42" s="24">
        <v>372.36164659999997</v>
      </c>
      <c r="K42" s="24">
        <v>367.76759040000002</v>
      </c>
      <c r="L42" s="24">
        <v>355.20871019999998</v>
      </c>
      <c r="M42" s="24">
        <v>343.79368649999998</v>
      </c>
      <c r="N42" s="24">
        <v>338.35634470000002</v>
      </c>
      <c r="O42" s="24">
        <v>324.61389680000002</v>
      </c>
      <c r="P42" s="24">
        <v>314.98118540000002</v>
      </c>
      <c r="Q42" s="24">
        <v>333.29023460000002</v>
      </c>
      <c r="R42" s="24">
        <v>337.54384210000001</v>
      </c>
      <c r="S42" s="24">
        <v>343.94792799999999</v>
      </c>
      <c r="T42" s="24">
        <v>331.62448819999997</v>
      </c>
      <c r="U42" s="24">
        <v>319.1075247</v>
      </c>
      <c r="V42" s="24">
        <v>310.10162439999999</v>
      </c>
      <c r="W42" s="24">
        <v>308.40512619999998</v>
      </c>
      <c r="X42" s="24">
        <v>298.5968001</v>
      </c>
      <c r="Y42" s="24">
        <v>303.32464290000001</v>
      </c>
      <c r="Z42" s="24">
        <v>298.55739349999999</v>
      </c>
      <c r="AA42" s="24">
        <v>297.59803490000002</v>
      </c>
      <c r="AB42" s="24">
        <v>298.71601320000002</v>
      </c>
      <c r="AC42" s="24">
        <v>312.91130529999998</v>
      </c>
      <c r="AD42" s="24">
        <v>323.97828040000002</v>
      </c>
      <c r="AE42" s="24">
        <v>311.35470309999999</v>
      </c>
      <c r="AF42" s="25">
        <v>320.81732890000001</v>
      </c>
    </row>
    <row r="43" spans="1:32" x14ac:dyDescent="0.35">
      <c r="A43" s="28" t="s">
        <v>33</v>
      </c>
      <c r="B43" s="24">
        <v>76.786097580000003</v>
      </c>
      <c r="C43" s="24">
        <v>76.904907620000003</v>
      </c>
      <c r="D43" s="24">
        <v>76.041175210000006</v>
      </c>
      <c r="E43" s="24">
        <v>74.516976979999995</v>
      </c>
      <c r="F43" s="24">
        <v>73.798722429999998</v>
      </c>
      <c r="G43" s="24">
        <v>72.43402107</v>
      </c>
      <c r="H43" s="24">
        <v>74.047371799999993</v>
      </c>
      <c r="I43" s="24">
        <v>73.384394900000004</v>
      </c>
      <c r="J43" s="24">
        <v>71.398918600000002</v>
      </c>
      <c r="K43" s="24">
        <v>73.665234499999997</v>
      </c>
      <c r="L43" s="24">
        <v>76.599522750000006</v>
      </c>
      <c r="M43" s="24">
        <v>73.193075609999994</v>
      </c>
      <c r="N43" s="24">
        <v>71.236329909999995</v>
      </c>
      <c r="O43" s="24">
        <v>67.543204700000004</v>
      </c>
      <c r="P43" s="24">
        <v>68.917128500000004</v>
      </c>
      <c r="Q43" s="24">
        <v>64.475899630000001</v>
      </c>
      <c r="R43" s="24">
        <v>62.706528630000001</v>
      </c>
      <c r="S43" s="24">
        <v>64.041799479999995</v>
      </c>
      <c r="T43" s="24">
        <v>61.989304580000002</v>
      </c>
      <c r="U43" s="24">
        <v>59.492146339999998</v>
      </c>
      <c r="V43" s="24">
        <v>58.934225120000001</v>
      </c>
      <c r="W43" s="24">
        <v>59.230425670000002</v>
      </c>
      <c r="X43" s="24">
        <v>57.418911450000003</v>
      </c>
      <c r="Y43" s="24">
        <v>55.85392358</v>
      </c>
      <c r="Z43" s="24">
        <v>58.241262669999998</v>
      </c>
      <c r="AA43" s="24">
        <v>59.151583850000002</v>
      </c>
      <c r="AB43" s="24">
        <v>59.658172450000002</v>
      </c>
      <c r="AC43" s="24">
        <v>60.358454080000001</v>
      </c>
      <c r="AD43" s="24">
        <v>60.524848720000001</v>
      </c>
      <c r="AE43" s="24">
        <v>61.90060356</v>
      </c>
      <c r="AF43" s="25">
        <v>63.280874439999998</v>
      </c>
    </row>
    <row r="44" spans="1:32" x14ac:dyDescent="0.35">
      <c r="A44" s="27" t="s">
        <v>34</v>
      </c>
      <c r="B44" s="24">
        <v>324.86830090000001</v>
      </c>
      <c r="C44" s="24">
        <v>266.94127680000003</v>
      </c>
      <c r="D44" s="24">
        <v>234.5122969</v>
      </c>
      <c r="E44" s="24">
        <v>231.12089</v>
      </c>
      <c r="F44" s="24">
        <v>217.230514</v>
      </c>
      <c r="G44" s="24">
        <v>219.92864929999999</v>
      </c>
      <c r="H44" s="24">
        <v>219.85370019999999</v>
      </c>
      <c r="I44" s="24">
        <v>205.35839429999999</v>
      </c>
      <c r="J44" s="24">
        <v>200.036753</v>
      </c>
      <c r="K44" s="24">
        <v>188.93648020000001</v>
      </c>
      <c r="L44" s="24">
        <v>179.60847659999999</v>
      </c>
      <c r="M44" s="24">
        <v>173.63180689999999</v>
      </c>
      <c r="N44" s="24">
        <v>177.88209570000001</v>
      </c>
      <c r="O44" s="24">
        <v>180.6726841</v>
      </c>
      <c r="P44" s="24">
        <v>189.31249349999999</v>
      </c>
      <c r="Q44" s="24">
        <v>194.5560514</v>
      </c>
      <c r="R44" s="24">
        <v>194.3471601</v>
      </c>
      <c r="S44" s="24">
        <v>194.5631137</v>
      </c>
      <c r="T44" s="24">
        <v>192.91660350000001</v>
      </c>
      <c r="U44" s="24">
        <v>185.77488450000001</v>
      </c>
      <c r="V44" s="24">
        <v>169.11266000000001</v>
      </c>
      <c r="W44" s="24">
        <v>168.10604280000001</v>
      </c>
      <c r="X44" s="24">
        <v>163.33838410000001</v>
      </c>
      <c r="Y44" s="24">
        <v>164.9211032</v>
      </c>
      <c r="Z44" s="24">
        <v>165.88160550000001</v>
      </c>
      <c r="AA44" s="24">
        <v>169.5111527</v>
      </c>
      <c r="AB44" s="24">
        <v>165.39856219999999</v>
      </c>
      <c r="AC44" s="24">
        <v>163.3494097</v>
      </c>
      <c r="AD44" s="24">
        <v>161.35574600000001</v>
      </c>
      <c r="AE44" s="24">
        <v>159.66258429999999</v>
      </c>
      <c r="AF44" s="25">
        <v>157.1155095</v>
      </c>
    </row>
    <row r="45" spans="1:32" x14ac:dyDescent="0.35">
      <c r="A45" s="26" t="s">
        <v>35</v>
      </c>
      <c r="B45" s="24">
        <v>2223.9553667</v>
      </c>
      <c r="C45" s="24">
        <v>2091.3096927000001</v>
      </c>
      <c r="D45" s="24">
        <v>1958.6640198</v>
      </c>
      <c r="E45" s="24">
        <v>1826.0183457999999</v>
      </c>
      <c r="F45" s="24">
        <v>1693.3726718</v>
      </c>
      <c r="G45" s="24">
        <v>1560.7269977999999</v>
      </c>
      <c r="H45" s="24">
        <v>1488.7952969999999</v>
      </c>
      <c r="I45" s="24">
        <v>1416.8635962000001</v>
      </c>
      <c r="J45" s="24">
        <v>1344.9318943000001</v>
      </c>
      <c r="K45" s="24">
        <v>1273.0001937</v>
      </c>
      <c r="L45" s="24">
        <v>1201.0684925</v>
      </c>
      <c r="M45" s="24">
        <v>1198.7835712000001</v>
      </c>
      <c r="N45" s="24">
        <v>1196.4986498999999</v>
      </c>
      <c r="O45" s="24">
        <v>1194.2137286</v>
      </c>
      <c r="P45" s="24">
        <v>1191.9288071999999</v>
      </c>
      <c r="Q45" s="24">
        <v>1189.6438857999999</v>
      </c>
      <c r="R45" s="24">
        <v>1158.3283105999999</v>
      </c>
      <c r="S45" s="24">
        <v>1127.0127353</v>
      </c>
      <c r="T45" s="24">
        <v>1095.6971599999999</v>
      </c>
      <c r="U45" s="24">
        <v>1064.3815847000001</v>
      </c>
      <c r="V45" s="24">
        <v>1033.0660094</v>
      </c>
      <c r="W45" s="24">
        <v>1056.3867190000001</v>
      </c>
      <c r="X45" s="24">
        <v>1084.7485667999999</v>
      </c>
      <c r="Y45" s="24">
        <v>1088.3446789</v>
      </c>
      <c r="Z45" s="24">
        <v>1105.0517371000001</v>
      </c>
      <c r="AA45" s="24">
        <v>1150.9288652</v>
      </c>
      <c r="AB45" s="24">
        <v>1168.3834561000001</v>
      </c>
      <c r="AC45" s="24">
        <v>1194.4758476</v>
      </c>
      <c r="AD45" s="24">
        <v>1195.6681791999999</v>
      </c>
      <c r="AE45" s="24">
        <v>1246.3181474</v>
      </c>
      <c r="AF45" s="25">
        <v>1251.7220190999999</v>
      </c>
    </row>
    <row r="46" spans="1:32" x14ac:dyDescent="0.35">
      <c r="A46" s="27" t="s">
        <v>36</v>
      </c>
      <c r="B46" s="24">
        <v>129.3070141</v>
      </c>
      <c r="C46" s="24">
        <v>127.1190438</v>
      </c>
      <c r="D46" s="24">
        <v>113.67917610000001</v>
      </c>
      <c r="E46" s="24">
        <v>114.86825899999999</v>
      </c>
      <c r="F46" s="24">
        <v>107.0675416</v>
      </c>
      <c r="G46" s="24">
        <v>117.665058</v>
      </c>
      <c r="H46" s="24">
        <v>123.3664057</v>
      </c>
      <c r="I46" s="24">
        <v>122.78618969999999</v>
      </c>
      <c r="J46" s="24">
        <v>118.1754814</v>
      </c>
      <c r="K46" s="24">
        <v>114.3942638</v>
      </c>
      <c r="L46" s="24">
        <v>109.3796119</v>
      </c>
      <c r="M46" s="24">
        <v>104.83903789999999</v>
      </c>
      <c r="N46" s="24">
        <v>109.1574949</v>
      </c>
      <c r="O46" s="24">
        <v>106.3255214</v>
      </c>
      <c r="P46" s="24">
        <v>113.113405</v>
      </c>
      <c r="Q46" s="24">
        <v>110.0813721</v>
      </c>
      <c r="R46" s="24">
        <v>107.99837170000001</v>
      </c>
      <c r="S46" s="24">
        <v>109.8510424</v>
      </c>
      <c r="T46" s="24">
        <v>99.701075459999998</v>
      </c>
      <c r="U46" s="24">
        <v>104.3205935</v>
      </c>
      <c r="V46" s="24">
        <v>94.920475019999998</v>
      </c>
      <c r="W46" s="24">
        <v>95.692869009999995</v>
      </c>
      <c r="X46" s="24">
        <v>98.44124936</v>
      </c>
      <c r="Y46" s="24">
        <v>95.17549941</v>
      </c>
      <c r="Z46" s="24">
        <v>89.622363739999997</v>
      </c>
      <c r="AA46" s="24">
        <v>88.946429429999995</v>
      </c>
      <c r="AB46" s="24">
        <v>87.892389620000003</v>
      </c>
      <c r="AC46" s="24">
        <v>87.627630269999997</v>
      </c>
      <c r="AD46" s="24">
        <v>82.185034360000003</v>
      </c>
      <c r="AE46" s="24">
        <v>76.773852820000002</v>
      </c>
      <c r="AF46" s="25">
        <v>82.699930300000005</v>
      </c>
    </row>
    <row r="47" spans="1:32" x14ac:dyDescent="0.35">
      <c r="A47" s="27" t="s">
        <v>37</v>
      </c>
      <c r="B47" s="24">
        <v>57.456708579999997</v>
      </c>
      <c r="C47" s="24">
        <v>50.229705899999999</v>
      </c>
      <c r="D47" s="24">
        <v>43.274074280000001</v>
      </c>
      <c r="E47" s="24">
        <v>38.308421019999997</v>
      </c>
      <c r="F47" s="24">
        <v>39.315581100000003</v>
      </c>
      <c r="G47" s="24">
        <v>37.853132129999999</v>
      </c>
      <c r="H47" s="24">
        <v>38.343424460000001</v>
      </c>
      <c r="I47" s="24">
        <v>40.603961759999997</v>
      </c>
      <c r="J47" s="24">
        <v>34.589370850000002</v>
      </c>
      <c r="K47" s="24">
        <v>32.986886869999999</v>
      </c>
      <c r="L47" s="24">
        <v>33.043277410000002</v>
      </c>
      <c r="M47" s="24">
        <v>34.31211261</v>
      </c>
      <c r="N47" s="24">
        <v>35.531654959999997</v>
      </c>
      <c r="O47" s="24">
        <v>33.89733983</v>
      </c>
      <c r="P47" s="24">
        <v>31.037053050000001</v>
      </c>
      <c r="Q47" s="24">
        <v>32.489007899999997</v>
      </c>
      <c r="R47" s="24">
        <v>28.940412250000001</v>
      </c>
      <c r="S47" s="24">
        <v>30.304917270000001</v>
      </c>
      <c r="T47" s="24">
        <v>28.605680060000001</v>
      </c>
      <c r="U47" s="24">
        <v>27.991771870000001</v>
      </c>
      <c r="V47" s="24">
        <v>27.824900509999999</v>
      </c>
      <c r="W47" s="24">
        <v>27.533243379999998</v>
      </c>
      <c r="X47" s="24">
        <v>28.4325419</v>
      </c>
      <c r="Y47" s="24">
        <v>28.698059870000002</v>
      </c>
      <c r="Z47" s="24">
        <v>28.71133811</v>
      </c>
      <c r="AA47" s="24">
        <v>28.32076872</v>
      </c>
      <c r="AB47" s="24">
        <v>28.996246630000002</v>
      </c>
      <c r="AC47" s="24">
        <v>30.434633170000001</v>
      </c>
      <c r="AD47" s="24">
        <v>30.4301605</v>
      </c>
      <c r="AE47" s="24">
        <v>30.05785058</v>
      </c>
      <c r="AF47" s="25">
        <v>26.593799659999998</v>
      </c>
    </row>
    <row r="48" spans="1:32" x14ac:dyDescent="0.35">
      <c r="A48" s="27" t="s">
        <v>38</v>
      </c>
      <c r="B48" s="24">
        <v>23.81949191</v>
      </c>
      <c r="C48" s="24">
        <v>22.370247339999999</v>
      </c>
      <c r="D48" s="24">
        <v>23.310610570000001</v>
      </c>
      <c r="E48" s="24">
        <v>21.794506980000001</v>
      </c>
      <c r="F48" s="24">
        <v>21.78683715</v>
      </c>
      <c r="G48" s="24">
        <v>21.937309299999999</v>
      </c>
      <c r="H48" s="24">
        <v>21.187894060000001</v>
      </c>
      <c r="I48" s="24">
        <v>21.138127990000001</v>
      </c>
      <c r="J48" s="24">
        <v>21.378737489999999</v>
      </c>
      <c r="K48" s="24">
        <v>21.391215370000001</v>
      </c>
      <c r="L48" s="24">
        <v>22.212405650000001</v>
      </c>
      <c r="M48" s="24">
        <v>22.20104783</v>
      </c>
      <c r="N48" s="24">
        <v>22.747582789999999</v>
      </c>
      <c r="O48" s="24">
        <v>21.51009037</v>
      </c>
      <c r="P48" s="24">
        <v>20.102510880000001</v>
      </c>
      <c r="Q48" s="24">
        <v>20.702316360000001</v>
      </c>
      <c r="R48" s="24">
        <v>20.591553019999999</v>
      </c>
      <c r="S48" s="24">
        <v>21.330633450000001</v>
      </c>
      <c r="T48" s="24">
        <v>20.08891075</v>
      </c>
      <c r="U48" s="24">
        <v>20.456438259999999</v>
      </c>
      <c r="V48" s="24">
        <v>19.840192070000001</v>
      </c>
      <c r="W48" s="24">
        <v>19.108436919999999</v>
      </c>
      <c r="X48" s="24">
        <v>18.952775859999999</v>
      </c>
      <c r="Y48" s="24">
        <v>18.698974329999999</v>
      </c>
      <c r="Z48" s="24">
        <v>18.59594199</v>
      </c>
      <c r="AA48" s="24">
        <v>19.02591602</v>
      </c>
      <c r="AB48" s="24">
        <v>19.2348933</v>
      </c>
      <c r="AC48" s="24">
        <v>18.824995099999999</v>
      </c>
      <c r="AD48" s="24">
        <v>18.70764406</v>
      </c>
      <c r="AE48" s="24">
        <v>18.327233799999998</v>
      </c>
      <c r="AF48" s="25">
        <v>18.166135319999999</v>
      </c>
    </row>
    <row r="49" spans="1:32" x14ac:dyDescent="0.35">
      <c r="A49" s="28" t="s">
        <v>39</v>
      </c>
      <c r="B49" s="24">
        <v>458.74748290000002</v>
      </c>
      <c r="C49" s="24">
        <v>446.36248569999998</v>
      </c>
      <c r="D49" s="24">
        <v>441.69587899999999</v>
      </c>
      <c r="E49" s="24">
        <v>419.39526940000002</v>
      </c>
      <c r="F49" s="24">
        <v>435.16772889999999</v>
      </c>
      <c r="G49" s="24">
        <v>425.79367430000002</v>
      </c>
      <c r="H49" s="24">
        <v>466.24313289999998</v>
      </c>
      <c r="I49" s="24">
        <v>467.46483110000003</v>
      </c>
      <c r="J49" s="24">
        <v>493.30317680000002</v>
      </c>
      <c r="K49" s="24">
        <v>494.23678009999998</v>
      </c>
      <c r="L49" s="24">
        <v>516.72961099999998</v>
      </c>
      <c r="M49" s="24">
        <v>512.09846400000004</v>
      </c>
      <c r="N49" s="24">
        <v>501.47063880000002</v>
      </c>
      <c r="O49" s="24">
        <v>511.76184239999998</v>
      </c>
      <c r="P49" s="24">
        <v>507.81466089999998</v>
      </c>
      <c r="Q49" s="24">
        <v>477.00266929999998</v>
      </c>
      <c r="R49" s="24">
        <v>472.50462599999997</v>
      </c>
      <c r="S49" s="24">
        <v>479.88306189999997</v>
      </c>
      <c r="T49" s="24">
        <v>437.4565647</v>
      </c>
      <c r="U49" s="24">
        <v>434.41508399999998</v>
      </c>
      <c r="V49" s="24">
        <v>431.44999239999999</v>
      </c>
      <c r="W49" s="24">
        <v>420.53481540000001</v>
      </c>
      <c r="X49" s="24">
        <v>418.11699979999997</v>
      </c>
      <c r="Y49" s="24">
        <v>421.79353459999999</v>
      </c>
      <c r="Z49" s="24">
        <v>441.60769629999999</v>
      </c>
      <c r="AA49" s="24">
        <v>449.63918539999997</v>
      </c>
      <c r="AB49" s="24">
        <v>453.012922</v>
      </c>
      <c r="AC49" s="24">
        <v>472.0376157</v>
      </c>
      <c r="AD49" s="24">
        <v>470.97181719999998</v>
      </c>
      <c r="AE49" s="24">
        <v>467.34624480000002</v>
      </c>
      <c r="AF49" s="25">
        <v>480.20244650000001</v>
      </c>
    </row>
    <row r="50" spans="1:32" x14ac:dyDescent="0.35">
      <c r="A50" s="29" t="s">
        <v>40</v>
      </c>
      <c r="B50" s="24">
        <v>60.349377930000003</v>
      </c>
      <c r="C50" s="24">
        <v>58.353239100000003</v>
      </c>
      <c r="D50" s="24">
        <v>59.415208880000002</v>
      </c>
      <c r="E50" s="24">
        <v>60.657593650000003</v>
      </c>
      <c r="F50" s="24">
        <v>61.702151149999999</v>
      </c>
      <c r="G50" s="24">
        <v>61.137267389999998</v>
      </c>
      <c r="H50" s="24">
        <v>61.226075559999998</v>
      </c>
      <c r="I50" s="24">
        <v>62.496397379999998</v>
      </c>
      <c r="J50" s="24">
        <v>61.883569129999998</v>
      </c>
      <c r="K50" s="24">
        <v>60.4537026</v>
      </c>
      <c r="L50" s="24">
        <v>59.768064959999997</v>
      </c>
      <c r="M50" s="24">
        <v>59.220083029999998</v>
      </c>
      <c r="N50" s="24">
        <v>58.956651559999997</v>
      </c>
      <c r="O50" s="24">
        <v>58.984444420000003</v>
      </c>
      <c r="P50" s="24">
        <v>59.232698300000003</v>
      </c>
      <c r="Q50" s="24">
        <v>57.83624236</v>
      </c>
      <c r="R50" s="24">
        <v>57.047985750000002</v>
      </c>
      <c r="S50" s="24">
        <v>56.777889330000001</v>
      </c>
      <c r="T50" s="24">
        <v>57.18995185</v>
      </c>
      <c r="U50" s="24">
        <v>54.365357719999999</v>
      </c>
      <c r="V50" s="24">
        <v>54.912876779999998</v>
      </c>
      <c r="W50" s="24">
        <v>54.533686099999997</v>
      </c>
      <c r="X50" s="24">
        <v>53.519003290000001</v>
      </c>
      <c r="Y50" s="24">
        <v>54.582490829999998</v>
      </c>
      <c r="Z50" s="24">
        <v>54.544786019999997</v>
      </c>
      <c r="AA50" s="24">
        <v>54.666057969999997</v>
      </c>
      <c r="AB50" s="24">
        <v>53.436513380000001</v>
      </c>
      <c r="AC50" s="24">
        <v>53.673575309999997</v>
      </c>
      <c r="AD50" s="24">
        <v>53.566677030000001</v>
      </c>
      <c r="AE50" s="24">
        <v>53.030370509999997</v>
      </c>
      <c r="AF50" s="25">
        <v>53.308907789999999</v>
      </c>
    </row>
    <row r="51" spans="1:32" x14ac:dyDescent="0.35">
      <c r="A51" s="28" t="s">
        <v>41</v>
      </c>
      <c r="B51" s="24">
        <v>68.678860319999998</v>
      </c>
      <c r="C51" s="24">
        <v>67.735650269999994</v>
      </c>
      <c r="D51" s="24">
        <v>67.278468160000003</v>
      </c>
      <c r="E51" s="24">
        <v>66.318197979999994</v>
      </c>
      <c r="F51" s="24">
        <v>65.969072659999995</v>
      </c>
      <c r="G51" s="24">
        <v>65.703034130000006</v>
      </c>
      <c r="H51" s="24">
        <v>64.492006529999998</v>
      </c>
      <c r="I51" s="24">
        <v>62.328581159999999</v>
      </c>
      <c r="J51" s="24">
        <v>62.049585319999998</v>
      </c>
      <c r="K51" s="24">
        <v>61.692204760000003</v>
      </c>
      <c r="L51" s="24">
        <v>62.213415429999998</v>
      </c>
      <c r="M51" s="24">
        <v>62.282655949999999</v>
      </c>
      <c r="N51" s="24">
        <v>61.272974830000003</v>
      </c>
      <c r="O51" s="24">
        <v>60.022744119999999</v>
      </c>
      <c r="P51" s="24">
        <v>59.49416394</v>
      </c>
      <c r="Q51" s="24">
        <v>60.093487840000002</v>
      </c>
      <c r="R51" s="24">
        <v>60.200990590000004</v>
      </c>
      <c r="S51" s="24">
        <v>60.797767870000001</v>
      </c>
      <c r="T51" s="24">
        <v>60.257420809999999</v>
      </c>
      <c r="U51" s="24">
        <v>58.475964840000003</v>
      </c>
      <c r="V51" s="24">
        <v>58.103202160000002</v>
      </c>
      <c r="W51" s="24">
        <v>57.075765869999998</v>
      </c>
      <c r="X51" s="24">
        <v>56.477954349999997</v>
      </c>
      <c r="Y51" s="24">
        <v>55.735769310000002</v>
      </c>
      <c r="Z51" s="24">
        <v>56.114471880000004</v>
      </c>
      <c r="AA51" s="24">
        <v>55.295255419999997</v>
      </c>
      <c r="AB51" s="24">
        <v>55.144189920000002</v>
      </c>
      <c r="AC51" s="24">
        <v>55.043995930000001</v>
      </c>
      <c r="AD51" s="24">
        <v>54.448797370000001</v>
      </c>
      <c r="AE51" s="24">
        <v>53.662654089999997</v>
      </c>
      <c r="AF51" s="25">
        <v>53.400320170000001</v>
      </c>
    </row>
    <row r="52" spans="1:32" x14ac:dyDescent="0.35">
      <c r="A52" s="27" t="s">
        <v>42</v>
      </c>
      <c r="B52" s="24">
        <v>31.596607370000001</v>
      </c>
      <c r="C52" s="24">
        <v>38.618962019999998</v>
      </c>
      <c r="D52" s="24">
        <v>35.438471890000002</v>
      </c>
      <c r="E52" s="24">
        <v>29.98992891</v>
      </c>
      <c r="F52" s="24">
        <v>27.755931790000002</v>
      </c>
      <c r="G52" s="24">
        <v>25.759996040000001</v>
      </c>
      <c r="H52" s="24">
        <v>24.868741570000001</v>
      </c>
      <c r="I52" s="24">
        <v>20.84518078</v>
      </c>
      <c r="J52" s="24">
        <v>24.157026399999999</v>
      </c>
      <c r="K52" s="24">
        <v>21.279732500000001</v>
      </c>
      <c r="L52" s="24">
        <v>21.140214230000002</v>
      </c>
      <c r="M52" s="24">
        <v>21.571122450000001</v>
      </c>
      <c r="N52" s="24">
        <v>25.743361839999999</v>
      </c>
      <c r="O52" s="24">
        <v>26.142095510000001</v>
      </c>
      <c r="P52" s="24">
        <v>26.963925010000001</v>
      </c>
      <c r="Q52" s="24">
        <v>27.42682714</v>
      </c>
      <c r="R52" s="24">
        <v>26.389457499999999</v>
      </c>
      <c r="S52" s="24">
        <v>26.31025919</v>
      </c>
      <c r="T52" s="24">
        <v>29.00474479</v>
      </c>
      <c r="U52" s="24">
        <v>30.20124603</v>
      </c>
      <c r="V52" s="24">
        <v>30.971363360000002</v>
      </c>
      <c r="W52" s="24">
        <v>31.311120249999998</v>
      </c>
      <c r="X52" s="24">
        <v>31.291681189999998</v>
      </c>
      <c r="Y52" s="24">
        <v>31.872089070000001</v>
      </c>
      <c r="Z52" s="24">
        <v>32.139443329999999</v>
      </c>
      <c r="AA52" s="24">
        <v>32.93487013</v>
      </c>
      <c r="AB52" s="24">
        <v>33.211884019999999</v>
      </c>
      <c r="AC52" s="24">
        <v>33.488897919999999</v>
      </c>
      <c r="AD52" s="24">
        <v>33.765911819999999</v>
      </c>
      <c r="AE52" s="24">
        <v>34.042925709999999</v>
      </c>
      <c r="AF52" s="25">
        <v>34.296590000000002</v>
      </c>
    </row>
    <row r="53" spans="1:32" x14ac:dyDescent="0.35">
      <c r="A53" s="27" t="s">
        <v>43</v>
      </c>
      <c r="B53" s="24">
        <v>616.82721279999998</v>
      </c>
      <c r="C53" s="24">
        <v>638.16508669999996</v>
      </c>
      <c r="D53" s="24">
        <v>815.70757270000001</v>
      </c>
      <c r="E53" s="24">
        <v>664.52076190000002</v>
      </c>
      <c r="F53" s="24">
        <v>632.87942420000002</v>
      </c>
      <c r="G53" s="24">
        <v>606.27710479999996</v>
      </c>
      <c r="H53" s="24">
        <v>622.91000759999997</v>
      </c>
      <c r="I53" s="24">
        <v>603.03543479999996</v>
      </c>
      <c r="J53" s="24">
        <v>642.60178859999996</v>
      </c>
      <c r="K53" s="24">
        <v>661.04035209999995</v>
      </c>
      <c r="L53" s="24">
        <v>645.80716940000002</v>
      </c>
      <c r="M53" s="24">
        <v>585.21477609999999</v>
      </c>
      <c r="N53" s="24">
        <v>577.75854330000004</v>
      </c>
      <c r="O53" s="24">
        <v>601.90731549999998</v>
      </c>
      <c r="P53" s="24">
        <v>620.27224220000005</v>
      </c>
      <c r="Q53" s="24">
        <v>637.64103230000001</v>
      </c>
      <c r="R53" s="24">
        <v>649.8985232</v>
      </c>
      <c r="S53" s="24">
        <v>616.08343600000001</v>
      </c>
      <c r="T53" s="24">
        <v>579.83458080000003</v>
      </c>
      <c r="U53" s="24">
        <v>582.04877490000001</v>
      </c>
      <c r="V53" s="24">
        <v>592.13631099999998</v>
      </c>
      <c r="W53" s="24">
        <v>618.98114339999995</v>
      </c>
      <c r="X53" s="24">
        <v>682.49473890000002</v>
      </c>
      <c r="Y53" s="24">
        <v>722.09527390000005</v>
      </c>
      <c r="Z53" s="24">
        <v>731.19144040000003</v>
      </c>
      <c r="AA53" s="24">
        <v>706.77833510000005</v>
      </c>
      <c r="AB53" s="24">
        <v>767.32158230000005</v>
      </c>
      <c r="AC53" s="24">
        <v>804.59954749999997</v>
      </c>
      <c r="AD53" s="24">
        <v>802.42878050000002</v>
      </c>
      <c r="AE53" s="24">
        <v>828.17277300000001</v>
      </c>
      <c r="AF53" s="25">
        <v>904.49374479999994</v>
      </c>
    </row>
    <row r="54" spans="1:32" x14ac:dyDescent="0.35">
      <c r="A54" s="27" t="s">
        <v>44</v>
      </c>
      <c r="B54" s="24">
        <v>32.416752279999997</v>
      </c>
      <c r="C54" s="24">
        <v>29.397562109999999</v>
      </c>
      <c r="D54" s="24">
        <v>28.06211163</v>
      </c>
      <c r="E54" s="24">
        <v>30.72562405</v>
      </c>
      <c r="F54" s="24">
        <v>29.982250140000001</v>
      </c>
      <c r="G54" s="24">
        <v>29.108602479999998</v>
      </c>
      <c r="H54" s="24">
        <v>30.25993858</v>
      </c>
      <c r="I54" s="24">
        <v>24.06144978</v>
      </c>
      <c r="J54" s="24">
        <v>34.219084719999998</v>
      </c>
      <c r="K54" s="24">
        <v>36.605938960000003</v>
      </c>
      <c r="L54" s="24">
        <v>40.238215869999998</v>
      </c>
      <c r="M54" s="24">
        <v>49.486663399999998</v>
      </c>
      <c r="N54" s="24">
        <v>53.7990554</v>
      </c>
      <c r="O54" s="24">
        <v>60.920293649999998</v>
      </c>
      <c r="P54" s="24">
        <v>64.751499969999998</v>
      </c>
      <c r="Q54" s="24">
        <v>74.801429819999996</v>
      </c>
      <c r="R54" s="24">
        <v>79.904999529999998</v>
      </c>
      <c r="S54" s="24">
        <v>77.380845660000006</v>
      </c>
      <c r="T54" s="24">
        <v>78.026696909999998</v>
      </c>
      <c r="U54" s="24">
        <v>76.843668870000002</v>
      </c>
      <c r="V54" s="24">
        <v>78.110368629999996</v>
      </c>
      <c r="W54" s="24">
        <v>76.023180310000001</v>
      </c>
      <c r="X54" s="24">
        <v>73.809942419999999</v>
      </c>
      <c r="Y54" s="24">
        <v>72.791922170000007</v>
      </c>
      <c r="Z54" s="24">
        <v>71.390410709999998</v>
      </c>
      <c r="AA54" s="24">
        <v>71.011754379999999</v>
      </c>
      <c r="AB54" s="24">
        <v>71.609031450000003</v>
      </c>
      <c r="AC54" s="24">
        <v>72.206308530000001</v>
      </c>
      <c r="AD54" s="24">
        <v>72.803585600000005</v>
      </c>
      <c r="AE54" s="24">
        <v>73.400862669999995</v>
      </c>
      <c r="AF54" s="25">
        <v>73.947795020000001</v>
      </c>
    </row>
    <row r="55" spans="1:32" x14ac:dyDescent="0.35">
      <c r="A55" s="27" t="s">
        <v>45</v>
      </c>
      <c r="B55" s="24">
        <v>644.07399999999996</v>
      </c>
      <c r="C55" s="24">
        <v>602.36699999999996</v>
      </c>
      <c r="D55" s="24">
        <v>560.66</v>
      </c>
      <c r="E55" s="24">
        <v>518.95299999999997</v>
      </c>
      <c r="F55" s="24">
        <v>477.24599999999998</v>
      </c>
      <c r="G55" s="24">
        <v>435.53899999999999</v>
      </c>
      <c r="H55" s="24">
        <v>402.68340000000001</v>
      </c>
      <c r="I55" s="24">
        <v>369.82780000000002</v>
      </c>
      <c r="J55" s="24">
        <v>336.97219999999999</v>
      </c>
      <c r="K55" s="24">
        <v>304.11660000000001</v>
      </c>
      <c r="L55" s="24">
        <v>271.26100000000002</v>
      </c>
      <c r="M55" s="24">
        <v>261.73779999999999</v>
      </c>
      <c r="N55" s="24">
        <v>252.21459999999999</v>
      </c>
      <c r="O55" s="24">
        <v>242.69139999999999</v>
      </c>
      <c r="P55" s="24">
        <v>233.16820000000001</v>
      </c>
      <c r="Q55" s="24">
        <v>223.64500000000001</v>
      </c>
      <c r="R55" s="24">
        <v>226.67599999999999</v>
      </c>
      <c r="S55" s="24">
        <v>229.70699999999999</v>
      </c>
      <c r="T55" s="24">
        <v>232.738</v>
      </c>
      <c r="U55" s="24">
        <v>235.76900000000001</v>
      </c>
      <c r="V55" s="24">
        <v>238.8</v>
      </c>
      <c r="W55" s="24">
        <v>239.4204</v>
      </c>
      <c r="X55" s="24">
        <v>240.04079999999999</v>
      </c>
      <c r="Y55" s="24">
        <v>240.66120000000001</v>
      </c>
      <c r="Z55" s="24">
        <v>241.2816</v>
      </c>
      <c r="AA55" s="24">
        <v>241.90199999999999</v>
      </c>
      <c r="AB55" s="24">
        <v>242.96780000000001</v>
      </c>
      <c r="AC55" s="24">
        <v>244.03360000000001</v>
      </c>
      <c r="AD55" s="24">
        <v>245.0994</v>
      </c>
      <c r="AE55" s="24">
        <v>246.1652</v>
      </c>
      <c r="AF55" s="25">
        <v>246.67726819999999</v>
      </c>
    </row>
    <row r="56" spans="1:32" x14ac:dyDescent="0.35">
      <c r="A56" s="28" t="s">
        <v>46</v>
      </c>
      <c r="B56" s="24">
        <v>316.00901770000002</v>
      </c>
      <c r="C56" s="24">
        <v>314.80582450000003</v>
      </c>
      <c r="D56" s="24">
        <v>301.85899089999998</v>
      </c>
      <c r="E56" s="24">
        <v>296.53197749999998</v>
      </c>
      <c r="F56" s="24">
        <v>301.83599409999999</v>
      </c>
      <c r="G56" s="24">
        <v>294.40403950000001</v>
      </c>
      <c r="H56" s="24">
        <v>303.54851910000002</v>
      </c>
      <c r="I56" s="24">
        <v>309.09680040000001</v>
      </c>
      <c r="J56" s="24">
        <v>310.55594969999999</v>
      </c>
      <c r="K56" s="24">
        <v>304.1828678</v>
      </c>
      <c r="L56" s="24">
        <v>298.33878449999997</v>
      </c>
      <c r="M56" s="24">
        <v>292.14571949999998</v>
      </c>
      <c r="N56" s="24">
        <v>290.32075279999998</v>
      </c>
      <c r="O56" s="24">
        <v>284.37499079999998</v>
      </c>
      <c r="P56" s="24">
        <v>288.52606350000002</v>
      </c>
      <c r="Q56" s="24">
        <v>281.7488462</v>
      </c>
      <c r="R56" s="24">
        <v>276.53648570000001</v>
      </c>
      <c r="S56" s="24">
        <v>269.10787820000002</v>
      </c>
      <c r="T56" s="24">
        <v>257.49069029999998</v>
      </c>
      <c r="U56" s="24">
        <v>257.8956101</v>
      </c>
      <c r="V56" s="24">
        <v>259.9127565</v>
      </c>
      <c r="W56" s="24">
        <v>258.19455060000001</v>
      </c>
      <c r="X56" s="24">
        <v>255.29789049999999</v>
      </c>
      <c r="Y56" s="24">
        <v>252.7538113</v>
      </c>
      <c r="Z56" s="24">
        <v>261.48247509999999</v>
      </c>
      <c r="AA56" s="24">
        <v>263.00948799999998</v>
      </c>
      <c r="AB56" s="24">
        <v>267.15435029999998</v>
      </c>
      <c r="AC56" s="24">
        <v>270.94316500000002</v>
      </c>
      <c r="AD56" s="24">
        <v>269.57111630000003</v>
      </c>
      <c r="AE56" s="24">
        <v>266.30074180000003</v>
      </c>
      <c r="AF56" s="25">
        <v>258.9953294</v>
      </c>
    </row>
    <row r="57" spans="1:32" x14ac:dyDescent="0.35">
      <c r="A57" s="27" t="s">
        <v>47</v>
      </c>
      <c r="B57" s="24">
        <v>211.37164039999999</v>
      </c>
      <c r="C57" s="24">
        <v>190.37087589999999</v>
      </c>
      <c r="D57" s="24">
        <v>177.8892165</v>
      </c>
      <c r="E57" s="24">
        <v>163.676647</v>
      </c>
      <c r="F57" s="24">
        <v>149.6564181</v>
      </c>
      <c r="G57" s="24">
        <v>135.5284015</v>
      </c>
      <c r="H57" s="24">
        <v>134.47651980000001</v>
      </c>
      <c r="I57" s="24">
        <v>143.9067694</v>
      </c>
      <c r="J57" s="24">
        <v>129.6454889</v>
      </c>
      <c r="K57" s="24">
        <v>129.34412850000001</v>
      </c>
      <c r="L57" s="24">
        <v>125.0595699</v>
      </c>
      <c r="M57" s="24">
        <v>128.52901410000001</v>
      </c>
      <c r="N57" s="24">
        <v>133.19318279999999</v>
      </c>
      <c r="O57" s="24">
        <v>138.82201079999999</v>
      </c>
      <c r="P57" s="24">
        <v>147.31777500000001</v>
      </c>
      <c r="Q57" s="24">
        <v>149.953743</v>
      </c>
      <c r="R57" s="24">
        <v>152.60494299999999</v>
      </c>
      <c r="S57" s="24">
        <v>161.92569510000001</v>
      </c>
      <c r="T57" s="24">
        <v>165.30275829999999</v>
      </c>
      <c r="U57" s="24">
        <v>172.0066851</v>
      </c>
      <c r="V57" s="24">
        <v>176.68726799999999</v>
      </c>
      <c r="W57" s="24">
        <v>180.8174994</v>
      </c>
      <c r="X57" s="24">
        <v>185.4329764</v>
      </c>
      <c r="Y57" s="24">
        <v>188.25338880000001</v>
      </c>
      <c r="Z57" s="24">
        <v>191.77034599999999</v>
      </c>
      <c r="AA57" s="24">
        <v>193.73637550000001</v>
      </c>
      <c r="AB57" s="24">
        <v>195.36588449999999</v>
      </c>
      <c r="AC57" s="24">
        <v>196.9953936</v>
      </c>
      <c r="AD57" s="24">
        <v>198.62490260000001</v>
      </c>
      <c r="AE57" s="24">
        <v>200.2544116</v>
      </c>
      <c r="AF57" s="25">
        <v>201.74660610000001</v>
      </c>
    </row>
    <row r="58" spans="1:32" x14ac:dyDescent="0.35">
      <c r="A58" s="27" t="s">
        <v>73</v>
      </c>
      <c r="B58" s="24">
        <v>1628.8881919999999</v>
      </c>
      <c r="C58" s="24">
        <v>1688.247157</v>
      </c>
      <c r="D58" s="24">
        <v>1747.606123</v>
      </c>
      <c r="E58" s="24">
        <v>1806.9650879999999</v>
      </c>
      <c r="F58" s="24">
        <v>1866.324053</v>
      </c>
      <c r="G58" s="24">
        <v>1925.6830190000001</v>
      </c>
      <c r="H58" s="24">
        <v>1953.291491</v>
      </c>
      <c r="I58" s="24">
        <v>1980.8999630000001</v>
      </c>
      <c r="J58" s="24">
        <v>2008.508435</v>
      </c>
      <c r="K58" s="24">
        <v>2036.116908</v>
      </c>
      <c r="L58" s="24">
        <v>2063.7253799999999</v>
      </c>
      <c r="M58" s="24">
        <v>2116.1479100000001</v>
      </c>
      <c r="N58" s="24">
        <v>2168.57044</v>
      </c>
      <c r="O58" s="24">
        <v>2220.9929710000001</v>
      </c>
      <c r="P58" s="24">
        <v>2273.4155009999999</v>
      </c>
      <c r="Q58" s="24">
        <v>2325.8380309999998</v>
      </c>
      <c r="R58" s="24">
        <v>2369.0224710000002</v>
      </c>
      <c r="S58" s="24">
        <v>2412.2069120000001</v>
      </c>
      <c r="T58" s="24">
        <v>2455.3913520000001</v>
      </c>
      <c r="U58" s="24">
        <v>2498.5757920000001</v>
      </c>
      <c r="V58" s="24">
        <v>2541.760233</v>
      </c>
      <c r="W58" s="24">
        <v>2544.2414530000001</v>
      </c>
      <c r="X58" s="24">
        <v>2546.7226730000002</v>
      </c>
      <c r="Y58" s="24">
        <v>2549.2038940000002</v>
      </c>
      <c r="Z58" s="24">
        <v>2551.6851139999999</v>
      </c>
      <c r="AA58" s="24">
        <v>2554.166334</v>
      </c>
      <c r="AB58" s="24">
        <v>2729.0951129999999</v>
      </c>
      <c r="AC58" s="24">
        <v>2918.69083</v>
      </c>
      <c r="AD58" s="24">
        <v>3115.6958599999998</v>
      </c>
      <c r="AE58" s="24">
        <v>3301.0708599999998</v>
      </c>
      <c r="AF58" s="25">
        <v>3378.5639470000001</v>
      </c>
    </row>
    <row r="59" spans="1:32" x14ac:dyDescent="0.35">
      <c r="A59" s="27" t="s">
        <v>48</v>
      </c>
      <c r="B59" s="24">
        <v>228.61500430000001</v>
      </c>
      <c r="C59" s="24">
        <v>231.5986623</v>
      </c>
      <c r="D59" s="24">
        <v>234.58232039999999</v>
      </c>
      <c r="E59" s="24">
        <v>237.56597840000001</v>
      </c>
      <c r="F59" s="24">
        <v>240.5496364</v>
      </c>
      <c r="G59" s="24">
        <v>243.53329450000001</v>
      </c>
      <c r="H59" s="24">
        <v>252.58991760000001</v>
      </c>
      <c r="I59" s="24">
        <v>261.6465407</v>
      </c>
      <c r="J59" s="24">
        <v>270.70316380000003</v>
      </c>
      <c r="K59" s="24">
        <v>279.75978689999999</v>
      </c>
      <c r="L59" s="24">
        <v>288.81641000000002</v>
      </c>
      <c r="M59" s="24">
        <v>296.41121859999998</v>
      </c>
      <c r="N59" s="24">
        <v>304.00602720000001</v>
      </c>
      <c r="O59" s="24">
        <v>311.60083580000003</v>
      </c>
      <c r="P59" s="24">
        <v>319.19564439999999</v>
      </c>
      <c r="Q59" s="24">
        <v>326.79045300000001</v>
      </c>
      <c r="R59" s="24">
        <v>328.6902728</v>
      </c>
      <c r="S59" s="24">
        <v>330.59009259999999</v>
      </c>
      <c r="T59" s="24">
        <v>332.4899125</v>
      </c>
      <c r="U59" s="24">
        <v>334.38973229999999</v>
      </c>
      <c r="V59" s="24">
        <v>336.28955209999998</v>
      </c>
      <c r="W59" s="24">
        <v>342.21283149999999</v>
      </c>
      <c r="X59" s="24">
        <v>348.13611090000001</v>
      </c>
      <c r="Y59" s="24">
        <v>354.0593902</v>
      </c>
      <c r="Z59" s="24">
        <v>359.98266960000001</v>
      </c>
      <c r="AA59" s="24">
        <v>365.90594900000002</v>
      </c>
      <c r="AB59" s="24">
        <v>369.7840266</v>
      </c>
      <c r="AC59" s="24">
        <v>385.51686990000002</v>
      </c>
      <c r="AD59" s="24">
        <v>397.65487880000001</v>
      </c>
      <c r="AE59" s="24">
        <v>408.02546150000001</v>
      </c>
      <c r="AF59" s="25">
        <v>382.34738629999998</v>
      </c>
    </row>
    <row r="60" spans="1:32" x14ac:dyDescent="0.35">
      <c r="A60" s="26" t="s">
        <v>49</v>
      </c>
      <c r="B60" s="24">
        <v>0</v>
      </c>
      <c r="C60" s="24">
        <v>0</v>
      </c>
      <c r="D60" s="24">
        <v>0</v>
      </c>
      <c r="E60" s="24">
        <v>0</v>
      </c>
      <c r="F60" s="24">
        <v>0</v>
      </c>
      <c r="G60" s="24">
        <v>0</v>
      </c>
      <c r="H60" s="24">
        <v>0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  <c r="O60" s="24">
        <v>0</v>
      </c>
      <c r="P60" s="24">
        <v>0</v>
      </c>
      <c r="Q60" s="24">
        <v>0</v>
      </c>
      <c r="R60" s="24">
        <v>0</v>
      </c>
      <c r="S60" s="24">
        <v>0</v>
      </c>
      <c r="T60" s="24">
        <v>0</v>
      </c>
      <c r="U60" s="24">
        <v>0</v>
      </c>
      <c r="V60" s="24">
        <v>0</v>
      </c>
      <c r="W60" s="24">
        <v>0</v>
      </c>
      <c r="X60" s="24">
        <v>0</v>
      </c>
      <c r="Y60" s="24">
        <v>0</v>
      </c>
      <c r="Z60" s="24">
        <v>0</v>
      </c>
      <c r="AA60" s="24">
        <v>0</v>
      </c>
      <c r="AB60" s="24">
        <v>0</v>
      </c>
      <c r="AC60" s="24">
        <v>0</v>
      </c>
      <c r="AD60" s="24">
        <v>0</v>
      </c>
      <c r="AE60" s="24">
        <v>0</v>
      </c>
      <c r="AF60" s="25">
        <v>0</v>
      </c>
    </row>
    <row r="61" spans="1:32" x14ac:dyDescent="0.35">
      <c r="A61" s="27" t="s">
        <v>50</v>
      </c>
      <c r="B61" s="24">
        <v>0</v>
      </c>
      <c r="C61" s="24">
        <v>0</v>
      </c>
      <c r="D61" s="24">
        <v>0</v>
      </c>
      <c r="E61" s="24">
        <v>0</v>
      </c>
      <c r="F61" s="24">
        <v>0</v>
      </c>
      <c r="G61" s="24">
        <v>0</v>
      </c>
      <c r="H61" s="24">
        <v>0</v>
      </c>
      <c r="I61" s="24">
        <v>0</v>
      </c>
      <c r="J61" s="24">
        <v>0</v>
      </c>
      <c r="K61" s="24">
        <v>0</v>
      </c>
      <c r="L61" s="24">
        <v>0</v>
      </c>
      <c r="M61" s="24">
        <v>0</v>
      </c>
      <c r="N61" s="24">
        <v>0</v>
      </c>
      <c r="O61" s="24">
        <v>0</v>
      </c>
      <c r="P61" s="24">
        <v>0</v>
      </c>
      <c r="Q61" s="24">
        <v>0</v>
      </c>
      <c r="R61" s="24">
        <v>0</v>
      </c>
      <c r="S61" s="24">
        <v>0</v>
      </c>
      <c r="T61" s="24">
        <v>0</v>
      </c>
      <c r="U61" s="24">
        <v>0</v>
      </c>
      <c r="V61" s="24">
        <v>0</v>
      </c>
      <c r="W61" s="24">
        <v>0</v>
      </c>
      <c r="X61" s="24">
        <v>0</v>
      </c>
      <c r="Y61" s="24">
        <v>0</v>
      </c>
      <c r="Z61" s="24">
        <v>0</v>
      </c>
      <c r="AA61" s="24">
        <v>0</v>
      </c>
      <c r="AB61" s="24">
        <v>0</v>
      </c>
      <c r="AC61" s="24">
        <v>0</v>
      </c>
      <c r="AD61" s="24">
        <v>0</v>
      </c>
      <c r="AE61" s="24">
        <v>0</v>
      </c>
      <c r="AF61" s="25">
        <v>0</v>
      </c>
    </row>
    <row r="62" spans="1:32" x14ac:dyDescent="0.35">
      <c r="A62" s="27" t="s">
        <v>51</v>
      </c>
      <c r="B62" s="24">
        <v>0</v>
      </c>
      <c r="C62" s="24">
        <v>0</v>
      </c>
      <c r="D62" s="24">
        <v>0</v>
      </c>
      <c r="E62" s="24">
        <v>0</v>
      </c>
      <c r="F62" s="24">
        <v>0</v>
      </c>
      <c r="G62" s="24">
        <v>0</v>
      </c>
      <c r="H62" s="24">
        <v>0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  <c r="O62" s="24">
        <v>0</v>
      </c>
      <c r="P62" s="24">
        <v>0</v>
      </c>
      <c r="Q62" s="24">
        <v>0</v>
      </c>
      <c r="R62" s="24">
        <v>0</v>
      </c>
      <c r="S62" s="24">
        <v>0</v>
      </c>
      <c r="T62" s="24">
        <v>0</v>
      </c>
      <c r="U62" s="24">
        <v>0</v>
      </c>
      <c r="V62" s="24">
        <v>0</v>
      </c>
      <c r="W62" s="24">
        <v>0</v>
      </c>
      <c r="X62" s="24">
        <v>0</v>
      </c>
      <c r="Y62" s="24">
        <v>0</v>
      </c>
      <c r="Z62" s="24">
        <v>0</v>
      </c>
      <c r="AA62" s="24">
        <v>0</v>
      </c>
      <c r="AB62" s="24">
        <v>0</v>
      </c>
      <c r="AC62" s="24">
        <v>0</v>
      </c>
      <c r="AD62" s="24">
        <v>0</v>
      </c>
      <c r="AE62" s="24">
        <v>0</v>
      </c>
      <c r="AF62" s="25">
        <v>0</v>
      </c>
    </row>
    <row r="63" spans="1:32" x14ac:dyDescent="0.35">
      <c r="A63" s="29" t="s">
        <v>52</v>
      </c>
      <c r="B63" s="24">
        <v>0</v>
      </c>
      <c r="C63" s="24">
        <v>0</v>
      </c>
      <c r="D63" s="24">
        <v>0</v>
      </c>
      <c r="E63" s="24">
        <v>0</v>
      </c>
      <c r="F63" s="24">
        <v>0</v>
      </c>
      <c r="G63" s="24">
        <v>0</v>
      </c>
      <c r="H63" s="24">
        <v>0</v>
      </c>
      <c r="I63" s="24">
        <v>0</v>
      </c>
      <c r="J63" s="24">
        <v>0</v>
      </c>
      <c r="K63" s="24">
        <v>0</v>
      </c>
      <c r="L63" s="24">
        <v>0</v>
      </c>
      <c r="M63" s="24">
        <v>0</v>
      </c>
      <c r="N63" s="24">
        <v>0</v>
      </c>
      <c r="O63" s="24">
        <v>0</v>
      </c>
      <c r="P63" s="24">
        <v>0</v>
      </c>
      <c r="Q63" s="24">
        <v>0</v>
      </c>
      <c r="R63" s="24">
        <v>0</v>
      </c>
      <c r="S63" s="24">
        <v>0</v>
      </c>
      <c r="T63" s="24">
        <v>0</v>
      </c>
      <c r="U63" s="24">
        <v>0</v>
      </c>
      <c r="V63" s="24">
        <v>0</v>
      </c>
      <c r="W63" s="24">
        <v>0</v>
      </c>
      <c r="X63" s="24">
        <v>0</v>
      </c>
      <c r="Y63" s="24">
        <v>0</v>
      </c>
      <c r="Z63" s="24">
        <v>0</v>
      </c>
      <c r="AA63" s="24">
        <v>0</v>
      </c>
      <c r="AB63" s="24">
        <v>0</v>
      </c>
      <c r="AC63" s="24">
        <v>0</v>
      </c>
      <c r="AD63" s="24">
        <v>0</v>
      </c>
      <c r="AE63" s="24">
        <v>0</v>
      </c>
      <c r="AF63" s="25">
        <v>0</v>
      </c>
    </row>
    <row r="64" spans="1:32" x14ac:dyDescent="0.35">
      <c r="A64" s="28" t="s">
        <v>74</v>
      </c>
      <c r="B64" s="24">
        <v>0</v>
      </c>
      <c r="C64" s="24">
        <v>0</v>
      </c>
      <c r="D64" s="24">
        <v>0</v>
      </c>
      <c r="E64" s="24">
        <v>0</v>
      </c>
      <c r="F64" s="24">
        <v>0</v>
      </c>
      <c r="G64" s="24">
        <v>0</v>
      </c>
      <c r="H64" s="24">
        <v>0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  <c r="O64" s="24">
        <v>0</v>
      </c>
      <c r="P64" s="24">
        <v>0</v>
      </c>
      <c r="Q64" s="24">
        <v>0</v>
      </c>
      <c r="R64" s="24">
        <v>0</v>
      </c>
      <c r="S64" s="24">
        <v>0</v>
      </c>
      <c r="T64" s="24">
        <v>0</v>
      </c>
      <c r="U64" s="24">
        <v>0</v>
      </c>
      <c r="V64" s="24">
        <v>0</v>
      </c>
      <c r="W64" s="24">
        <v>0</v>
      </c>
      <c r="X64" s="24">
        <v>0</v>
      </c>
      <c r="Y64" s="24">
        <v>0</v>
      </c>
      <c r="Z64" s="24">
        <v>0</v>
      </c>
      <c r="AA64" s="24">
        <v>0</v>
      </c>
      <c r="AB64" s="24">
        <v>0</v>
      </c>
      <c r="AC64" s="24">
        <v>0</v>
      </c>
      <c r="AD64" s="24">
        <v>0</v>
      </c>
      <c r="AE64" s="24">
        <v>0</v>
      </c>
      <c r="AF64" s="25">
        <v>0</v>
      </c>
    </row>
    <row r="65" spans="1:32" x14ac:dyDescent="0.35">
      <c r="A65" s="27" t="s">
        <v>53</v>
      </c>
      <c r="B65" s="24">
        <v>0</v>
      </c>
      <c r="C65" s="24">
        <v>0</v>
      </c>
      <c r="D65" s="24">
        <v>0</v>
      </c>
      <c r="E65" s="24">
        <v>0</v>
      </c>
      <c r="F65" s="24">
        <v>0</v>
      </c>
      <c r="G65" s="24">
        <v>0</v>
      </c>
      <c r="H65" s="24">
        <v>0</v>
      </c>
      <c r="I65" s="24">
        <v>0</v>
      </c>
      <c r="J65" s="24">
        <v>0</v>
      </c>
      <c r="K65" s="24">
        <v>0</v>
      </c>
      <c r="L65" s="24">
        <v>0</v>
      </c>
      <c r="M65" s="24">
        <v>0</v>
      </c>
      <c r="N65" s="24">
        <v>0</v>
      </c>
      <c r="O65" s="24">
        <v>0</v>
      </c>
      <c r="P65" s="24">
        <v>0</v>
      </c>
      <c r="Q65" s="24">
        <v>0</v>
      </c>
      <c r="R65" s="24">
        <v>0</v>
      </c>
      <c r="S65" s="24">
        <v>0</v>
      </c>
      <c r="T65" s="24">
        <v>0</v>
      </c>
      <c r="U65" s="24">
        <v>0</v>
      </c>
      <c r="V65" s="24">
        <v>0</v>
      </c>
      <c r="W65" s="24">
        <v>0</v>
      </c>
      <c r="X65" s="24">
        <v>0</v>
      </c>
      <c r="Y65" s="24">
        <v>0</v>
      </c>
      <c r="Z65" s="24">
        <v>0</v>
      </c>
      <c r="AA65" s="24">
        <v>0</v>
      </c>
      <c r="AB65" s="24">
        <v>0</v>
      </c>
      <c r="AC65" s="24">
        <v>0</v>
      </c>
      <c r="AD65" s="24">
        <v>0</v>
      </c>
      <c r="AE65" s="24">
        <v>0</v>
      </c>
      <c r="AF65" s="25">
        <v>0</v>
      </c>
    </row>
    <row r="66" spans="1:32" x14ac:dyDescent="0.35">
      <c r="A66" s="27" t="s">
        <v>54</v>
      </c>
      <c r="B66" s="24">
        <v>0</v>
      </c>
      <c r="C66" s="24">
        <v>0</v>
      </c>
      <c r="D66" s="24">
        <v>0</v>
      </c>
      <c r="E66" s="24">
        <v>0</v>
      </c>
      <c r="F66" s="24">
        <v>0</v>
      </c>
      <c r="G66" s="24">
        <v>0</v>
      </c>
      <c r="H66" s="24">
        <v>0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  <c r="O66" s="24">
        <v>0</v>
      </c>
      <c r="P66" s="24">
        <v>0</v>
      </c>
      <c r="Q66" s="24">
        <v>0</v>
      </c>
      <c r="R66" s="24">
        <v>0</v>
      </c>
      <c r="S66" s="24">
        <v>0</v>
      </c>
      <c r="T66" s="24">
        <v>0</v>
      </c>
      <c r="U66" s="24">
        <v>0</v>
      </c>
      <c r="V66" s="24">
        <v>0</v>
      </c>
      <c r="W66" s="24">
        <v>0</v>
      </c>
      <c r="X66" s="24">
        <v>0</v>
      </c>
      <c r="Y66" s="24">
        <v>0</v>
      </c>
      <c r="Z66" s="24">
        <v>0</v>
      </c>
      <c r="AA66" s="24">
        <v>0</v>
      </c>
      <c r="AB66" s="24">
        <v>0</v>
      </c>
      <c r="AC66" s="24">
        <v>0</v>
      </c>
      <c r="AD66" s="24">
        <v>0</v>
      </c>
      <c r="AE66" s="24">
        <v>0</v>
      </c>
      <c r="AF66" s="25">
        <v>0</v>
      </c>
    </row>
    <row r="67" spans="1:32" x14ac:dyDescent="0.35">
      <c r="A67" s="27" t="s">
        <v>57</v>
      </c>
      <c r="B67">
        <f>SUM(B7:B66)</f>
        <v>11563.887740389002</v>
      </c>
      <c r="C67">
        <f t="shared" ref="C67:AF67" si="0">SUM(C7:C66)</f>
        <v>11175.331016628003</v>
      </c>
      <c r="D67">
        <f t="shared" si="0"/>
        <v>10946.462249910001</v>
      </c>
      <c r="E67">
        <f t="shared" si="0"/>
        <v>10474.377166125005</v>
      </c>
      <c r="F67">
        <f t="shared" si="0"/>
        <v>10185.884260072</v>
      </c>
      <c r="G67">
        <f t="shared" si="0"/>
        <v>9948.5875520230002</v>
      </c>
      <c r="H67">
        <f t="shared" si="0"/>
        <v>9930.0818852079992</v>
      </c>
      <c r="I67">
        <f t="shared" si="0"/>
        <v>9801.0954680140003</v>
      </c>
      <c r="J67">
        <f t="shared" si="0"/>
        <v>9754.9520577900021</v>
      </c>
      <c r="K67">
        <f t="shared" si="0"/>
        <v>9657.4288572010009</v>
      </c>
      <c r="L67">
        <f t="shared" si="0"/>
        <v>9514.7073971329992</v>
      </c>
      <c r="M67">
        <f t="shared" si="0"/>
        <v>9474.2104592819996</v>
      </c>
      <c r="N67">
        <f t="shared" si="0"/>
        <v>9476.4324971509996</v>
      </c>
      <c r="O67">
        <f t="shared" si="0"/>
        <v>9536.824355191</v>
      </c>
      <c r="P67">
        <f t="shared" si="0"/>
        <v>9585.6778259630028</v>
      </c>
      <c r="Q67">
        <f t="shared" si="0"/>
        <v>9619.3820434869995</v>
      </c>
      <c r="R67">
        <f t="shared" si="0"/>
        <v>9618.6644902630032</v>
      </c>
      <c r="S67">
        <f t="shared" si="0"/>
        <v>9619.8186631540011</v>
      </c>
      <c r="T67">
        <f t="shared" si="0"/>
        <v>9500.675181513001</v>
      </c>
      <c r="U67">
        <f t="shared" si="0"/>
        <v>9462.2155091670029</v>
      </c>
      <c r="V67">
        <f t="shared" si="0"/>
        <v>9460.6083705259989</v>
      </c>
      <c r="W67">
        <f t="shared" si="0"/>
        <v>9488.2907456530011</v>
      </c>
      <c r="X67">
        <f t="shared" si="0"/>
        <v>9586.4654999590002</v>
      </c>
      <c r="Y67">
        <f t="shared" si="0"/>
        <v>9629.6743173860013</v>
      </c>
      <c r="Z67">
        <f t="shared" si="0"/>
        <v>9690.0164289149998</v>
      </c>
      <c r="AA67">
        <f t="shared" si="0"/>
        <v>9762.8324993300012</v>
      </c>
      <c r="AB67">
        <f t="shared" si="0"/>
        <v>10045.142214157</v>
      </c>
      <c r="AC67">
        <f t="shared" si="0"/>
        <v>10339.17886959</v>
      </c>
      <c r="AD67">
        <f t="shared" si="0"/>
        <v>10506.457389653999</v>
      </c>
      <c r="AE67">
        <f t="shared" si="0"/>
        <v>10692.106528226999</v>
      </c>
      <c r="AF67">
        <f t="shared" si="0"/>
        <v>10801.120633006001</v>
      </c>
    </row>
    <row r="70" spans="1:32" x14ac:dyDescent="0.35">
      <c r="A70" s="27" t="s">
        <v>105</v>
      </c>
      <c r="B70">
        <f>SUM(B63+B64)</f>
        <v>0</v>
      </c>
      <c r="C70">
        <f t="shared" ref="C70:AF70" si="1">SUM(C63+C64)</f>
        <v>0</v>
      </c>
      <c r="D70">
        <f t="shared" si="1"/>
        <v>0</v>
      </c>
      <c r="E70">
        <f t="shared" si="1"/>
        <v>0</v>
      </c>
      <c r="F70">
        <f t="shared" si="1"/>
        <v>0</v>
      </c>
      <c r="G70">
        <f t="shared" si="1"/>
        <v>0</v>
      </c>
      <c r="H70">
        <f t="shared" si="1"/>
        <v>0</v>
      </c>
      <c r="I70">
        <f t="shared" si="1"/>
        <v>0</v>
      </c>
      <c r="J70">
        <f t="shared" si="1"/>
        <v>0</v>
      </c>
      <c r="K70">
        <f t="shared" si="1"/>
        <v>0</v>
      </c>
      <c r="L70">
        <f t="shared" si="1"/>
        <v>0</v>
      </c>
      <c r="M70">
        <f t="shared" si="1"/>
        <v>0</v>
      </c>
      <c r="N70">
        <f t="shared" si="1"/>
        <v>0</v>
      </c>
      <c r="O70">
        <f t="shared" si="1"/>
        <v>0</v>
      </c>
      <c r="P70">
        <f t="shared" si="1"/>
        <v>0</v>
      </c>
      <c r="Q70">
        <f t="shared" si="1"/>
        <v>0</v>
      </c>
      <c r="R70">
        <f t="shared" si="1"/>
        <v>0</v>
      </c>
      <c r="S70">
        <f t="shared" si="1"/>
        <v>0</v>
      </c>
      <c r="T70">
        <f t="shared" si="1"/>
        <v>0</v>
      </c>
      <c r="U70">
        <f t="shared" si="1"/>
        <v>0</v>
      </c>
      <c r="V70">
        <f t="shared" si="1"/>
        <v>0</v>
      </c>
      <c r="W70">
        <f t="shared" si="1"/>
        <v>0</v>
      </c>
      <c r="X70">
        <f t="shared" si="1"/>
        <v>0</v>
      </c>
      <c r="Y70">
        <f t="shared" si="1"/>
        <v>0</v>
      </c>
      <c r="Z70">
        <f t="shared" si="1"/>
        <v>0</v>
      </c>
      <c r="AA70">
        <f t="shared" si="1"/>
        <v>0</v>
      </c>
      <c r="AB70">
        <f t="shared" si="1"/>
        <v>0</v>
      </c>
      <c r="AC70">
        <f t="shared" si="1"/>
        <v>0</v>
      </c>
      <c r="AD70">
        <f t="shared" si="1"/>
        <v>0</v>
      </c>
      <c r="AE70">
        <f t="shared" si="1"/>
        <v>0</v>
      </c>
      <c r="AF70">
        <f t="shared" si="1"/>
        <v>0</v>
      </c>
    </row>
    <row r="71" spans="1:32" x14ac:dyDescent="0.35">
      <c r="A71" s="28" t="s">
        <v>76</v>
      </c>
      <c r="B71">
        <f>B67-SUM(B12,B18,B20,B21,B23,B26,B27,B34,B39,B41,B43,B49,B50,B51,B56,B63,B64)</f>
        <v>8424.4271043230019</v>
      </c>
      <c r="C71">
        <f t="shared" ref="C71:AF71" si="2">C67-SUM(C12,C18,C20,C21,C23,C26,C27,C34,C39,C41,C43,C49,C50,C51,C56,C63,C64)</f>
        <v>8120.0283624460026</v>
      </c>
      <c r="D71">
        <f t="shared" si="2"/>
        <v>7987.9681565190003</v>
      </c>
      <c r="E71">
        <f t="shared" si="2"/>
        <v>7561.570029127005</v>
      </c>
      <c r="F71">
        <f t="shared" si="2"/>
        <v>7321.2354183779989</v>
      </c>
      <c r="G71">
        <f t="shared" si="2"/>
        <v>7139.1938450489997</v>
      </c>
      <c r="H71">
        <f t="shared" si="2"/>
        <v>7052.7833088559992</v>
      </c>
      <c r="I71">
        <f t="shared" si="2"/>
        <v>6939.6162545919997</v>
      </c>
      <c r="J71">
        <f t="shared" si="2"/>
        <v>6871.4595519100021</v>
      </c>
      <c r="K71">
        <f t="shared" si="2"/>
        <v>6789.2664656320012</v>
      </c>
      <c r="L71">
        <f t="shared" si="2"/>
        <v>6648.8762228569985</v>
      </c>
      <c r="M71">
        <f t="shared" si="2"/>
        <v>6635.218304041</v>
      </c>
      <c r="N71">
        <f t="shared" si="2"/>
        <v>6691.7380823460007</v>
      </c>
      <c r="O71">
        <f t="shared" si="2"/>
        <v>6770.554551837</v>
      </c>
      <c r="P71">
        <f t="shared" si="2"/>
        <v>6851.0575795160039</v>
      </c>
      <c r="Q71">
        <f t="shared" si="2"/>
        <v>6929.9264823829999</v>
      </c>
      <c r="R71">
        <f t="shared" si="2"/>
        <v>6956.062835120003</v>
      </c>
      <c r="S71">
        <f t="shared" si="2"/>
        <v>6955.5016409670006</v>
      </c>
      <c r="T71">
        <f t="shared" si="2"/>
        <v>6898.1388306130011</v>
      </c>
      <c r="U71">
        <f t="shared" si="2"/>
        <v>6881.1187788090028</v>
      </c>
      <c r="V71">
        <f t="shared" si="2"/>
        <v>6878.6297634399998</v>
      </c>
      <c r="W71">
        <f t="shared" si="2"/>
        <v>6938.5672263300003</v>
      </c>
      <c r="X71">
        <f t="shared" si="2"/>
        <v>7039.6828733880002</v>
      </c>
      <c r="Y71">
        <f t="shared" si="2"/>
        <v>7084.0151633930018</v>
      </c>
      <c r="Z71">
        <f t="shared" si="2"/>
        <v>7101.6979407549998</v>
      </c>
      <c r="AA71">
        <f t="shared" si="2"/>
        <v>7151.0455079600015</v>
      </c>
      <c r="AB71">
        <f t="shared" si="2"/>
        <v>7424.0989566059998</v>
      </c>
      <c r="AC71">
        <f t="shared" si="2"/>
        <v>7708.1629275349987</v>
      </c>
      <c r="AD71">
        <f t="shared" si="2"/>
        <v>7905.8583530009982</v>
      </c>
      <c r="AE71">
        <f t="shared" si="2"/>
        <v>8154.6537006029994</v>
      </c>
      <c r="AF71">
        <f t="shared" si="2"/>
        <v>8319.837123305002</v>
      </c>
    </row>
    <row r="72" spans="1:32" x14ac:dyDescent="0.35">
      <c r="A72" s="27" t="s">
        <v>106</v>
      </c>
      <c r="B72">
        <f>SUM(B12,B18,B20,B21,B23,B26,B27,B34,B39,B41,B43,B49,B50,B51,B56)</f>
        <v>3139.460636066</v>
      </c>
      <c r="C72">
        <f t="shared" ref="C72:AF72" si="3">SUM(C12,C18,C20,C21,C23,C26,C27,C34,C39,C41,C43,C49,C50,C51,C56)</f>
        <v>3055.3026541820004</v>
      </c>
      <c r="D72">
        <f t="shared" si="3"/>
        <v>2958.4940933910002</v>
      </c>
      <c r="E72">
        <f t="shared" si="3"/>
        <v>2912.8071369979998</v>
      </c>
      <c r="F72">
        <f t="shared" si="3"/>
        <v>2864.6488416940006</v>
      </c>
      <c r="G72">
        <f t="shared" si="3"/>
        <v>2809.3937069740005</v>
      </c>
      <c r="H72">
        <f t="shared" si="3"/>
        <v>2877.2985763520001</v>
      </c>
      <c r="I72">
        <f t="shared" si="3"/>
        <v>2861.4792134220002</v>
      </c>
      <c r="J72">
        <f t="shared" si="3"/>
        <v>2883.49250588</v>
      </c>
      <c r="K72">
        <f t="shared" si="3"/>
        <v>2868.1623915689997</v>
      </c>
      <c r="L72">
        <f t="shared" si="3"/>
        <v>2865.8311742760006</v>
      </c>
      <c r="M72">
        <f t="shared" si="3"/>
        <v>2838.9921552409996</v>
      </c>
      <c r="N72">
        <f t="shared" si="3"/>
        <v>2784.6944148049993</v>
      </c>
      <c r="O72">
        <f t="shared" si="3"/>
        <v>2766.2698033539996</v>
      </c>
      <c r="P72">
        <f t="shared" si="3"/>
        <v>2734.6202464469993</v>
      </c>
      <c r="Q72">
        <f t="shared" si="3"/>
        <v>2689.455561104</v>
      </c>
      <c r="R72">
        <f t="shared" si="3"/>
        <v>2662.6016551430002</v>
      </c>
      <c r="S72">
        <f t="shared" si="3"/>
        <v>2664.317022187</v>
      </c>
      <c r="T72">
        <f t="shared" si="3"/>
        <v>2602.5363508999999</v>
      </c>
      <c r="U72">
        <f t="shared" si="3"/>
        <v>2581.0967303579996</v>
      </c>
      <c r="V72">
        <f t="shared" si="3"/>
        <v>2581.9786070859996</v>
      </c>
      <c r="W72">
        <f t="shared" si="3"/>
        <v>2549.7235193230003</v>
      </c>
      <c r="X72">
        <f t="shared" si="3"/>
        <v>2546.782626571</v>
      </c>
      <c r="Y72">
        <f t="shared" si="3"/>
        <v>2545.659153993</v>
      </c>
      <c r="Z72">
        <f t="shared" si="3"/>
        <v>2588.31848816</v>
      </c>
      <c r="AA72">
        <f t="shared" si="3"/>
        <v>2611.7869913700001</v>
      </c>
      <c r="AB72">
        <f t="shared" si="3"/>
        <v>2621.0432575509999</v>
      </c>
      <c r="AC72">
        <f t="shared" si="3"/>
        <v>2631.0159420550003</v>
      </c>
      <c r="AD72">
        <f t="shared" si="3"/>
        <v>2600.599036653</v>
      </c>
      <c r="AE72">
        <f t="shared" si="3"/>
        <v>2537.4528276240003</v>
      </c>
      <c r="AF72">
        <f t="shared" si="3"/>
        <v>2481.2835097010002</v>
      </c>
    </row>
  </sheetData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AK32"/>
  <sheetViews>
    <sheetView zoomScale="70" zoomScaleNormal="70" workbookViewId="0"/>
  </sheetViews>
  <sheetFormatPr baseColWidth="10" defaultColWidth="9.08984375" defaultRowHeight="14.5" x14ac:dyDescent="0.35"/>
  <sheetData>
    <row r="2" spans="1:37" x14ac:dyDescent="0.35">
      <c r="A2" s="1" t="s">
        <v>77</v>
      </c>
    </row>
    <row r="3" spans="1:37" x14ac:dyDescent="0.35">
      <c r="D3" s="2">
        <v>1990</v>
      </c>
      <c r="E3" s="2">
        <v>1991</v>
      </c>
      <c r="F3" s="2">
        <v>1992</v>
      </c>
      <c r="G3" s="2">
        <v>1993</v>
      </c>
      <c r="H3" s="2">
        <v>1994</v>
      </c>
      <c r="I3" s="2">
        <v>1995</v>
      </c>
      <c r="J3" s="2">
        <v>1996</v>
      </c>
      <c r="K3" s="2">
        <v>1997</v>
      </c>
      <c r="L3" s="2">
        <v>1998</v>
      </c>
      <c r="M3" s="2">
        <v>1999</v>
      </c>
      <c r="N3" s="2">
        <v>2000</v>
      </c>
      <c r="O3" s="2">
        <v>2001</v>
      </c>
      <c r="P3" s="2">
        <v>2002</v>
      </c>
      <c r="Q3" s="2">
        <v>2003</v>
      </c>
      <c r="R3" s="2">
        <v>2004</v>
      </c>
      <c r="S3" s="2">
        <v>2005</v>
      </c>
      <c r="T3" s="2">
        <v>2006</v>
      </c>
      <c r="U3" s="2">
        <v>2007</v>
      </c>
      <c r="V3" s="2">
        <v>2008</v>
      </c>
      <c r="W3" s="2">
        <v>2009</v>
      </c>
      <c r="X3" s="2">
        <v>2010</v>
      </c>
      <c r="Y3" s="2">
        <v>2011</v>
      </c>
      <c r="Z3" s="2">
        <v>2012</v>
      </c>
      <c r="AA3" s="2">
        <v>2013</v>
      </c>
      <c r="AB3" s="2">
        <v>2014</v>
      </c>
      <c r="AC3" s="2">
        <v>2015</v>
      </c>
      <c r="AD3" s="2">
        <v>2016</v>
      </c>
      <c r="AE3" s="2">
        <v>2017</v>
      </c>
      <c r="AF3" s="2">
        <v>2018</v>
      </c>
      <c r="AG3" s="2">
        <v>2019</v>
      </c>
      <c r="AH3" s="2">
        <v>2020</v>
      </c>
      <c r="AI3" s="2">
        <v>2021</v>
      </c>
      <c r="AJ3" s="2">
        <v>2022</v>
      </c>
      <c r="AK3" s="2">
        <v>2023</v>
      </c>
    </row>
    <row r="4" spans="1:37" x14ac:dyDescent="0.35">
      <c r="A4" t="s">
        <v>64</v>
      </c>
      <c r="D4" s="3">
        <f>'NOx-CEIP 2022'!B71</f>
        <v>22434.388628213987</v>
      </c>
      <c r="E4" s="3">
        <f>'NOx-CEIP 2022'!C71</f>
        <v>21277.521380699996</v>
      </c>
      <c r="F4" s="3">
        <f>'NOx-CEIP 2022'!D71</f>
        <v>20624.413585344017</v>
      </c>
      <c r="G4" s="3">
        <f>'NOx-CEIP 2022'!E71</f>
        <v>19598.815350719</v>
      </c>
      <c r="H4" s="3">
        <f>'NOx-CEIP 2022'!F71</f>
        <v>18792.546470778005</v>
      </c>
      <c r="I4" s="3">
        <f>'NOx-CEIP 2022'!G71</f>
        <v>18284.675561813994</v>
      </c>
      <c r="J4" s="3">
        <f>'NOx-CEIP 2022'!H71</f>
        <v>18159.292592476006</v>
      </c>
      <c r="K4" s="3">
        <f>'NOx-CEIP 2022'!I71</f>
        <v>17918.132472351994</v>
      </c>
      <c r="L4" s="3">
        <f>'NOx-CEIP 2022'!J71</f>
        <v>17642.925959082</v>
      </c>
      <c r="M4" s="3">
        <f>'NOx-CEIP 2022'!K71</f>
        <v>17294.383105896006</v>
      </c>
      <c r="N4" s="3">
        <f>'NOx-CEIP 2022'!L71</f>
        <v>17366.982438244995</v>
      </c>
      <c r="O4" s="3">
        <f>'NOx-CEIP 2022'!M71</f>
        <v>17453.055416794003</v>
      </c>
      <c r="P4" s="3">
        <f>'NOx-CEIP 2022'!N71</f>
        <v>17512.410059828006</v>
      </c>
      <c r="Q4" s="3">
        <f>'NOx-CEIP 2022'!O71</f>
        <v>17729.204377579994</v>
      </c>
      <c r="R4" s="3">
        <f>'NOx-CEIP 2022'!P71</f>
        <v>17912.850906809013</v>
      </c>
      <c r="S4" s="3">
        <f>'NOx-CEIP 2022'!Q71</f>
        <v>18151.644595916005</v>
      </c>
      <c r="T4" s="3">
        <f>'NOx-CEIP 2022'!R71</f>
        <v>18028.967061809002</v>
      </c>
      <c r="U4" s="3">
        <f>'NOx-CEIP 2022'!S71</f>
        <v>17999.536869505999</v>
      </c>
      <c r="V4" s="3">
        <f>'NOx-CEIP 2022'!T71</f>
        <v>17595.728399061998</v>
      </c>
      <c r="W4" s="3">
        <f>'NOx-CEIP 2022'!U71</f>
        <v>17297.193778703004</v>
      </c>
      <c r="X4" s="3">
        <f>'NOx-CEIP 2022'!V71</f>
        <v>17429.027453991002</v>
      </c>
      <c r="Y4" s="3">
        <f>'NOx-CEIP 2022'!W71</f>
        <v>17515.789027302002</v>
      </c>
      <c r="Z4" s="3">
        <f>'NOx-CEIP 2022'!X71</f>
        <v>17570.618256572001</v>
      </c>
      <c r="AA4" s="3">
        <f>'NOx-CEIP 2022'!Y71</f>
        <v>17511.475029292</v>
      </c>
      <c r="AB4" s="3">
        <f>'NOx-CEIP 2022'!Z71</f>
        <v>17462.909701874003</v>
      </c>
      <c r="AC4" s="3">
        <f>'NOx-CEIP 2022'!AA71</f>
        <v>17629.878845679999</v>
      </c>
      <c r="AD4" s="3">
        <f>'NOx-CEIP 2022'!AB71</f>
        <v>17988.649786472997</v>
      </c>
      <c r="AE4" s="3">
        <f>'NOx-CEIP 2022'!AC71</f>
        <v>18573.759656301991</v>
      </c>
      <c r="AF4" s="3">
        <f>'NOx-CEIP 2022'!AD71</f>
        <v>18952.296114467004</v>
      </c>
      <c r="AG4" s="3">
        <f>'NOx-CEIP 2022'!AE71</f>
        <v>19179.161118196</v>
      </c>
      <c r="AH4" s="3">
        <f>'NOx-CEIP 2022'!AF71</f>
        <v>18553.967674880994</v>
      </c>
      <c r="AI4" s="3">
        <f>'NOx-CEIP 2022'!AG71</f>
        <v>0</v>
      </c>
      <c r="AJ4" s="3">
        <f>'NOx-CEIP 2022'!AH71</f>
        <v>0</v>
      </c>
      <c r="AK4" s="3">
        <f>'NOx-CEIP 2022'!AI71</f>
        <v>0</v>
      </c>
    </row>
    <row r="5" spans="1:37" x14ac:dyDescent="0.35">
      <c r="A5" t="s">
        <v>63</v>
      </c>
      <c r="D5" s="3">
        <f>'NH3-CEIP 2022'!B71</f>
        <v>8424.4271043230019</v>
      </c>
      <c r="E5" s="3">
        <f>'NH3-CEIP 2022'!C71</f>
        <v>8120.0283624460026</v>
      </c>
      <c r="F5" s="3">
        <f>'NH3-CEIP 2022'!D71</f>
        <v>7987.9681565190003</v>
      </c>
      <c r="G5" s="3">
        <f>'NH3-CEIP 2022'!E71</f>
        <v>7561.570029127005</v>
      </c>
      <c r="H5" s="3">
        <f>'NH3-CEIP 2022'!F71</f>
        <v>7321.2354183779989</v>
      </c>
      <c r="I5" s="3">
        <f>'NH3-CEIP 2022'!G71</f>
        <v>7139.1938450489997</v>
      </c>
      <c r="J5" s="3">
        <f>'NH3-CEIP 2022'!H71</f>
        <v>7052.7833088559992</v>
      </c>
      <c r="K5" s="3">
        <f>'NH3-CEIP 2022'!I71</f>
        <v>6939.6162545919997</v>
      </c>
      <c r="L5" s="3">
        <f>'NH3-CEIP 2022'!J71</f>
        <v>6871.4595519100021</v>
      </c>
      <c r="M5" s="3">
        <f>'NH3-CEIP 2022'!K71</f>
        <v>6789.2664656320012</v>
      </c>
      <c r="N5" s="3">
        <f>'NH3-CEIP 2022'!L71</f>
        <v>6648.8762228569985</v>
      </c>
      <c r="O5" s="3">
        <f>'NH3-CEIP 2022'!M71</f>
        <v>6635.218304041</v>
      </c>
      <c r="P5" s="3">
        <f>'NH3-CEIP 2022'!N71</f>
        <v>6691.7380823460007</v>
      </c>
      <c r="Q5" s="3">
        <f>'NH3-CEIP 2022'!O71</f>
        <v>6770.554551837</v>
      </c>
      <c r="R5" s="3">
        <f>'NH3-CEIP 2022'!P71</f>
        <v>6851.0575795160039</v>
      </c>
      <c r="S5" s="3">
        <f>'NH3-CEIP 2022'!Q71</f>
        <v>6929.9264823829999</v>
      </c>
      <c r="T5" s="3">
        <f>'NH3-CEIP 2022'!R71</f>
        <v>6956.062835120003</v>
      </c>
      <c r="U5" s="3">
        <f>'NH3-CEIP 2022'!S71</f>
        <v>6955.5016409670006</v>
      </c>
      <c r="V5" s="3">
        <f>'NH3-CEIP 2022'!T71</f>
        <v>6898.1388306130011</v>
      </c>
      <c r="W5" s="3">
        <f>'NH3-CEIP 2022'!U71</f>
        <v>6881.1187788090028</v>
      </c>
      <c r="X5" s="3">
        <f>'NH3-CEIP 2022'!V71</f>
        <v>6878.6297634399998</v>
      </c>
      <c r="Y5" s="3">
        <f>'NH3-CEIP 2022'!W71</f>
        <v>6938.5672263300003</v>
      </c>
      <c r="Z5" s="3">
        <f>'NH3-CEIP 2022'!X71</f>
        <v>7039.6828733880002</v>
      </c>
      <c r="AA5" s="3">
        <f>'NH3-CEIP 2022'!Y71</f>
        <v>7084.0151633930018</v>
      </c>
      <c r="AB5" s="3">
        <f>'NH3-CEIP 2022'!Z71</f>
        <v>7101.6979407549998</v>
      </c>
      <c r="AC5" s="3">
        <f>'NH3-CEIP 2022'!AA71</f>
        <v>7151.0455079600015</v>
      </c>
      <c r="AD5" s="3">
        <f>'NH3-CEIP 2022'!AB71</f>
        <v>7424.0989566059998</v>
      </c>
      <c r="AE5" s="3">
        <f>'NH3-CEIP 2022'!AC71</f>
        <v>7708.1629275349987</v>
      </c>
      <c r="AF5" s="3">
        <f>'NH3-CEIP 2022'!AD71</f>
        <v>7905.8583530009982</v>
      </c>
      <c r="AG5" s="3">
        <f>'NH3-CEIP 2022'!AE71</f>
        <v>8154.6537006029994</v>
      </c>
      <c r="AH5" s="3">
        <f>'NH3-CEIP 2022'!AF71</f>
        <v>8319.837123305002</v>
      </c>
      <c r="AI5" s="3">
        <f>'NH3-CEIP 2022'!AG71</f>
        <v>0</v>
      </c>
      <c r="AJ5" s="3">
        <f>'NH3-CEIP 2022'!AH71</f>
        <v>0</v>
      </c>
      <c r="AK5" s="3">
        <f>'NH3-CEIP 2022'!AI71</f>
        <v>0</v>
      </c>
    </row>
    <row r="7" spans="1:37" x14ac:dyDescent="0.35">
      <c r="A7" t="s">
        <v>65</v>
      </c>
      <c r="D7">
        <f t="shared" ref="D7:AE7" si="0">D4*14/46</f>
        <v>6827.8574085868659</v>
      </c>
      <c r="E7">
        <f t="shared" si="0"/>
        <v>6475.7673767347815</v>
      </c>
      <c r="F7">
        <f t="shared" si="0"/>
        <v>6276.9954390177445</v>
      </c>
      <c r="G7">
        <f t="shared" si="0"/>
        <v>5964.8568458709997</v>
      </c>
      <c r="H7">
        <f t="shared" si="0"/>
        <v>5719.470665019393</v>
      </c>
      <c r="I7">
        <f t="shared" si="0"/>
        <v>5564.9012579433902</v>
      </c>
      <c r="J7">
        <f t="shared" si="0"/>
        <v>5526.7412237970448</v>
      </c>
      <c r="K7">
        <f t="shared" si="0"/>
        <v>5453.3446654984327</v>
      </c>
      <c r="L7">
        <f t="shared" si="0"/>
        <v>5369.5861614597388</v>
      </c>
      <c r="M7">
        <f t="shared" si="0"/>
        <v>5263.5079017944363</v>
      </c>
      <c r="N7">
        <f t="shared" si="0"/>
        <v>5285.6033507702159</v>
      </c>
      <c r="O7">
        <f t="shared" si="0"/>
        <v>5311.7994746764361</v>
      </c>
      <c r="P7">
        <f t="shared" si="0"/>
        <v>5329.8639312520017</v>
      </c>
      <c r="Q7">
        <f t="shared" si="0"/>
        <v>5395.8448105678244</v>
      </c>
      <c r="R7">
        <f t="shared" si="0"/>
        <v>5451.737232507091</v>
      </c>
      <c r="S7">
        <f t="shared" si="0"/>
        <v>5524.4135726700888</v>
      </c>
      <c r="T7">
        <f t="shared" si="0"/>
        <v>5487.0769318549137</v>
      </c>
      <c r="U7">
        <f t="shared" si="0"/>
        <v>5478.119916806173</v>
      </c>
      <c r="V7">
        <f t="shared" si="0"/>
        <v>5355.2216866710423</v>
      </c>
      <c r="W7">
        <f t="shared" si="0"/>
        <v>5264.3633239530882</v>
      </c>
      <c r="X7">
        <f t="shared" si="0"/>
        <v>5304.4866164320438</v>
      </c>
      <c r="Y7">
        <f t="shared" si="0"/>
        <v>5330.8923126571308</v>
      </c>
      <c r="Z7">
        <f t="shared" si="0"/>
        <v>5347.5794693914786</v>
      </c>
      <c r="AA7">
        <f t="shared" si="0"/>
        <v>5329.5793567410437</v>
      </c>
      <c r="AB7">
        <f t="shared" si="0"/>
        <v>5314.7986049181754</v>
      </c>
      <c r="AC7">
        <f t="shared" si="0"/>
        <v>5365.61530085913</v>
      </c>
      <c r="AD7">
        <f t="shared" si="0"/>
        <v>5474.8064567526517</v>
      </c>
      <c r="AE7">
        <f t="shared" si="0"/>
        <v>5652.8833736571278</v>
      </c>
      <c r="AF7">
        <f t="shared" ref="AF7:AG7" si="1">AF4*14/46</f>
        <v>5768.0901217943056</v>
      </c>
      <c r="AG7">
        <f t="shared" si="1"/>
        <v>5837.1359924944345</v>
      </c>
      <c r="AH7">
        <f t="shared" ref="AH7:AK7" si="2">AH4*14/46</f>
        <v>5646.8597271376939</v>
      </c>
      <c r="AI7">
        <f t="shared" si="2"/>
        <v>0</v>
      </c>
      <c r="AJ7">
        <f t="shared" si="2"/>
        <v>0</v>
      </c>
      <c r="AK7">
        <f t="shared" si="2"/>
        <v>0</v>
      </c>
    </row>
    <row r="8" spans="1:37" x14ac:dyDescent="0.35">
      <c r="A8" t="s">
        <v>66</v>
      </c>
      <c r="D8">
        <f t="shared" ref="D8:H8" si="3">D5*14/17</f>
        <v>6937.7634976777663</v>
      </c>
      <c r="E8">
        <f t="shared" si="3"/>
        <v>6687.0821808378851</v>
      </c>
      <c r="F8">
        <f t="shared" si="3"/>
        <v>6578.3267171332946</v>
      </c>
      <c r="G8">
        <f t="shared" si="3"/>
        <v>6227.1753181045924</v>
      </c>
      <c r="H8">
        <f t="shared" si="3"/>
        <v>6029.2526974877637</v>
      </c>
      <c r="I8">
        <f>I5*14/17</f>
        <v>5879.3361076874116</v>
      </c>
      <c r="J8">
        <f t="shared" ref="J8:AE8" si="4">J5*14/17</f>
        <v>5808.1744896461169</v>
      </c>
      <c r="K8">
        <f t="shared" si="4"/>
        <v>5714.9780920169405</v>
      </c>
      <c r="L8">
        <f t="shared" si="4"/>
        <v>5658.8490427494135</v>
      </c>
      <c r="M8">
        <f t="shared" si="4"/>
        <v>5591.1606187557663</v>
      </c>
      <c r="N8">
        <f t="shared" si="4"/>
        <v>5475.5451247057636</v>
      </c>
      <c r="O8">
        <f t="shared" si="4"/>
        <v>5464.2974268572943</v>
      </c>
      <c r="P8">
        <f t="shared" si="4"/>
        <v>5510.843126637883</v>
      </c>
      <c r="Q8">
        <f t="shared" si="4"/>
        <v>5575.7508073951767</v>
      </c>
      <c r="R8">
        <f t="shared" si="4"/>
        <v>5642.0474184249442</v>
      </c>
      <c r="S8">
        <f t="shared" si="4"/>
        <v>5706.9982796095292</v>
      </c>
      <c r="T8">
        <f t="shared" si="4"/>
        <v>5728.5223348047084</v>
      </c>
      <c r="U8">
        <f t="shared" si="4"/>
        <v>5728.0601749140005</v>
      </c>
      <c r="V8">
        <f t="shared" si="4"/>
        <v>5680.8202134460007</v>
      </c>
      <c r="W8">
        <f t="shared" si="4"/>
        <v>5666.8037001956491</v>
      </c>
      <c r="X8">
        <f t="shared" si="4"/>
        <v>5664.7539228329415</v>
      </c>
      <c r="Y8">
        <f t="shared" si="4"/>
        <v>5714.1141863894118</v>
      </c>
      <c r="Z8">
        <f t="shared" si="4"/>
        <v>5797.3858957312941</v>
      </c>
      <c r="AA8">
        <f t="shared" si="4"/>
        <v>5833.8948404412959</v>
      </c>
      <c r="AB8">
        <f t="shared" si="4"/>
        <v>5848.4571276805873</v>
      </c>
      <c r="AC8">
        <f t="shared" si="4"/>
        <v>5889.0963006729426</v>
      </c>
      <c r="AD8">
        <f t="shared" si="4"/>
        <v>6113.9638466167053</v>
      </c>
      <c r="AE8">
        <f t="shared" si="4"/>
        <v>6347.8988814994109</v>
      </c>
      <c r="AF8">
        <f t="shared" ref="AF8:AG8" si="5">AF5*14/17</f>
        <v>6510.7068789419982</v>
      </c>
      <c r="AG8">
        <f t="shared" si="5"/>
        <v>6715.59716520247</v>
      </c>
      <c r="AH8">
        <f t="shared" ref="AH8:AK8" si="6">AH5*14/17</f>
        <v>6851.6305721335311</v>
      </c>
      <c r="AI8">
        <f t="shared" si="6"/>
        <v>0</v>
      </c>
      <c r="AJ8">
        <f t="shared" si="6"/>
        <v>0</v>
      </c>
      <c r="AK8">
        <f t="shared" si="6"/>
        <v>0</v>
      </c>
    </row>
    <row r="9" spans="1:37" x14ac:dyDescent="0.35">
      <c r="A9" t="s">
        <v>67</v>
      </c>
      <c r="D9">
        <f t="shared" ref="D9:H9" si="7">D7+D8</f>
        <v>13765.620906264632</v>
      </c>
      <c r="E9">
        <f t="shared" si="7"/>
        <v>13162.849557572667</v>
      </c>
      <c r="F9">
        <f t="shared" si="7"/>
        <v>12855.32215615104</v>
      </c>
      <c r="G9">
        <f t="shared" si="7"/>
        <v>12192.032163975593</v>
      </c>
      <c r="H9">
        <f t="shared" si="7"/>
        <v>11748.723362507157</v>
      </c>
      <c r="I9">
        <f>I7+I8</f>
        <v>11444.237365630801</v>
      </c>
      <c r="J9">
        <f t="shared" ref="J9:AD9" si="8">J7+J8</f>
        <v>11334.915713443163</v>
      </c>
      <c r="K9">
        <f t="shared" si="8"/>
        <v>11168.322757515372</v>
      </c>
      <c r="L9">
        <f t="shared" si="8"/>
        <v>11028.435204209152</v>
      </c>
      <c r="M9">
        <f t="shared" si="8"/>
        <v>10854.668520550204</v>
      </c>
      <c r="N9">
        <f t="shared" si="8"/>
        <v>10761.14847547598</v>
      </c>
      <c r="O9">
        <f t="shared" si="8"/>
        <v>10776.09690153373</v>
      </c>
      <c r="P9">
        <f t="shared" si="8"/>
        <v>10840.707057889886</v>
      </c>
      <c r="Q9">
        <f t="shared" si="8"/>
        <v>10971.595617963001</v>
      </c>
      <c r="R9">
        <f t="shared" si="8"/>
        <v>11093.784650932035</v>
      </c>
      <c r="S9">
        <f t="shared" si="8"/>
        <v>11231.411852279618</v>
      </c>
      <c r="T9">
        <f t="shared" si="8"/>
        <v>11215.599266659621</v>
      </c>
      <c r="U9">
        <f t="shared" si="8"/>
        <v>11206.180091720173</v>
      </c>
      <c r="V9">
        <f t="shared" si="8"/>
        <v>11036.041900117043</v>
      </c>
      <c r="W9">
        <f t="shared" si="8"/>
        <v>10931.167024148737</v>
      </c>
      <c r="X9">
        <f t="shared" si="8"/>
        <v>10969.240539264985</v>
      </c>
      <c r="Y9">
        <f t="shared" si="8"/>
        <v>11045.006499046543</v>
      </c>
      <c r="Z9">
        <f t="shared" si="8"/>
        <v>11144.965365122773</v>
      </c>
      <c r="AA9">
        <f t="shared" si="8"/>
        <v>11163.474197182339</v>
      </c>
      <c r="AB9">
        <f t="shared" si="8"/>
        <v>11163.255732598762</v>
      </c>
      <c r="AC9">
        <f t="shared" si="8"/>
        <v>11254.711601532072</v>
      </c>
      <c r="AD9">
        <f t="shared" si="8"/>
        <v>11588.770303369358</v>
      </c>
      <c r="AE9">
        <f>AE7+AE8</f>
        <v>12000.782255156539</v>
      </c>
      <c r="AF9">
        <f>AF7+AF8</f>
        <v>12278.797000736304</v>
      </c>
      <c r="AG9">
        <f>AG7+AG8</f>
        <v>12552.733157696905</v>
      </c>
      <c r="AH9">
        <f t="shared" ref="AH9:AK9" si="9">AH7+AH8</f>
        <v>12498.490299271225</v>
      </c>
      <c r="AI9">
        <f t="shared" si="9"/>
        <v>0</v>
      </c>
      <c r="AJ9">
        <f t="shared" si="9"/>
        <v>0</v>
      </c>
      <c r="AK9">
        <f t="shared" si="9"/>
        <v>0</v>
      </c>
    </row>
    <row r="28" spans="1:37" x14ac:dyDescent="0.35">
      <c r="A28" t="s">
        <v>98</v>
      </c>
    </row>
    <row r="29" spans="1:37" x14ac:dyDescent="0.35">
      <c r="D29" s="9">
        <v>1990</v>
      </c>
      <c r="E29" s="9">
        <v>1991</v>
      </c>
      <c r="F29" s="9">
        <v>1992</v>
      </c>
      <c r="G29" s="9">
        <v>1993</v>
      </c>
      <c r="H29" s="9">
        <v>1994</v>
      </c>
      <c r="I29" s="2">
        <v>1995</v>
      </c>
      <c r="J29" s="2">
        <v>1996</v>
      </c>
      <c r="K29" s="2">
        <v>1997</v>
      </c>
      <c r="L29" s="2">
        <v>1998</v>
      </c>
      <c r="M29" s="2">
        <v>1999</v>
      </c>
      <c r="N29" s="2">
        <v>2000</v>
      </c>
      <c r="O29" s="2">
        <v>2001</v>
      </c>
      <c r="P29" s="2">
        <v>2002</v>
      </c>
      <c r="Q29" s="2">
        <v>2003</v>
      </c>
      <c r="R29" s="2">
        <v>2004</v>
      </c>
      <c r="S29" s="2">
        <v>2005</v>
      </c>
      <c r="T29" s="2">
        <v>2006</v>
      </c>
      <c r="U29" s="2">
        <v>2007</v>
      </c>
      <c r="V29" s="2">
        <v>2008</v>
      </c>
      <c r="W29" s="2">
        <v>2009</v>
      </c>
      <c r="X29" s="2">
        <v>2010</v>
      </c>
      <c r="Y29" s="2">
        <v>2011</v>
      </c>
      <c r="Z29" s="2">
        <v>2012</v>
      </c>
      <c r="AA29" s="2">
        <v>2013</v>
      </c>
      <c r="AB29" s="2">
        <v>2014</v>
      </c>
      <c r="AC29" s="2">
        <v>2015</v>
      </c>
      <c r="AD29" s="2">
        <v>2016</v>
      </c>
      <c r="AE29" s="2">
        <v>2017</v>
      </c>
      <c r="AF29" s="2">
        <v>2018</v>
      </c>
      <c r="AG29" s="2">
        <v>2019</v>
      </c>
      <c r="AH29" s="2">
        <v>2020</v>
      </c>
      <c r="AI29" s="2">
        <v>2021</v>
      </c>
      <c r="AJ29" s="2">
        <v>2022</v>
      </c>
      <c r="AK29" s="2">
        <v>2023</v>
      </c>
    </row>
    <row r="30" spans="1:37" x14ac:dyDescent="0.35">
      <c r="A30" t="s">
        <v>68</v>
      </c>
      <c r="D30">
        <f t="shared" ref="D30:AK30" si="10">100*D4/AVERAGE($K4:$Q4)</f>
        <v>127.76149801831257</v>
      </c>
      <c r="E30">
        <f t="shared" si="10"/>
        <v>121.17325997892917</v>
      </c>
      <c r="F30">
        <f t="shared" si="10"/>
        <v>117.45387935818077</v>
      </c>
      <c r="G30">
        <f t="shared" si="10"/>
        <v>111.61320462475656</v>
      </c>
      <c r="H30">
        <f t="shared" si="10"/>
        <v>107.02158763826731</v>
      </c>
      <c r="I30">
        <f t="shared" si="10"/>
        <v>104.12931590292072</v>
      </c>
      <c r="J30">
        <f t="shared" si="10"/>
        <v>103.41527299967622</v>
      </c>
      <c r="K30">
        <f t="shared" si="10"/>
        <v>102.04189132567903</v>
      </c>
      <c r="L30">
        <f t="shared" si="10"/>
        <v>100.47461900181672</v>
      </c>
      <c r="M30">
        <f t="shared" si="10"/>
        <v>98.489703888479653</v>
      </c>
      <c r="N30">
        <f t="shared" si="10"/>
        <v>98.903149496904703</v>
      </c>
      <c r="O30">
        <f t="shared" si="10"/>
        <v>99.393326111946919</v>
      </c>
      <c r="P30">
        <f t="shared" si="10"/>
        <v>99.731344599280675</v>
      </c>
      <c r="Q30">
        <f t="shared" si="10"/>
        <v>100.96596557589237</v>
      </c>
      <c r="R30">
        <f t="shared" si="10"/>
        <v>102.01181336202977</v>
      </c>
      <c r="S30">
        <f t="shared" si="10"/>
        <v>103.37171845876416</v>
      </c>
      <c r="T30">
        <f t="shared" si="10"/>
        <v>102.67308272634256</v>
      </c>
      <c r="U30">
        <f t="shared" si="10"/>
        <v>102.50548085771528</v>
      </c>
      <c r="V30">
        <f t="shared" si="10"/>
        <v>100.20583383138506</v>
      </c>
      <c r="W30">
        <f t="shared" si="10"/>
        <v>98.505710376296733</v>
      </c>
      <c r="X30">
        <f t="shared" si="10"/>
        <v>99.256489375590348</v>
      </c>
      <c r="Y30">
        <f t="shared" si="10"/>
        <v>99.750587465818612</v>
      </c>
      <c r="Z30">
        <f t="shared" si="10"/>
        <v>100.06283419483866</v>
      </c>
      <c r="AA30">
        <f t="shared" si="10"/>
        <v>99.726019698123224</v>
      </c>
      <c r="AB30">
        <f t="shared" si="10"/>
        <v>99.449445235342012</v>
      </c>
      <c r="AC30">
        <f t="shared" si="10"/>
        <v>100.40031705489592</v>
      </c>
      <c r="AD30">
        <f t="shared" si="10"/>
        <v>102.44348005794326</v>
      </c>
      <c r="AE30">
        <f t="shared" si="10"/>
        <v>105.77561960110152</v>
      </c>
      <c r="AF30">
        <f t="shared" si="10"/>
        <v>107.93134515935841</v>
      </c>
      <c r="AG30">
        <f t="shared" si="10"/>
        <v>109.2233176398518</v>
      </c>
      <c r="AH30">
        <f t="shared" si="10"/>
        <v>105.66290633589951</v>
      </c>
      <c r="AI30">
        <f t="shared" si="10"/>
        <v>0</v>
      </c>
      <c r="AJ30">
        <f t="shared" si="10"/>
        <v>0</v>
      </c>
      <c r="AK30">
        <f t="shared" si="10"/>
        <v>0</v>
      </c>
    </row>
    <row r="31" spans="1:37" x14ac:dyDescent="0.35">
      <c r="A31" t="s">
        <v>69</v>
      </c>
      <c r="D31">
        <f t="shared" ref="D31:AK31" si="11">100*D5/AVERAGE($K5:$Q5)</f>
        <v>124.55134797313221</v>
      </c>
      <c r="E31">
        <f t="shared" si="11"/>
        <v>120.05095012380538</v>
      </c>
      <c r="F31">
        <f t="shared" si="11"/>
        <v>118.09849965350845</v>
      </c>
      <c r="G31">
        <f t="shared" si="11"/>
        <v>111.79439601747134</v>
      </c>
      <c r="H31">
        <f t="shared" si="11"/>
        <v>108.24115739807299</v>
      </c>
      <c r="I31">
        <f t="shared" si="11"/>
        <v>105.54975499592723</v>
      </c>
      <c r="J31">
        <f t="shared" si="11"/>
        <v>104.27221426483153</v>
      </c>
      <c r="K31">
        <f t="shared" si="11"/>
        <v>102.59909050458238</v>
      </c>
      <c r="L31">
        <f t="shared" si="11"/>
        <v>101.59142445354722</v>
      </c>
      <c r="M31">
        <f t="shared" si="11"/>
        <v>100.37623681369647</v>
      </c>
      <c r="N31">
        <f t="shared" si="11"/>
        <v>98.300630512713795</v>
      </c>
      <c r="O31">
        <f t="shared" si="11"/>
        <v>98.098704354652881</v>
      </c>
      <c r="P31">
        <f t="shared" si="11"/>
        <v>98.934323737176612</v>
      </c>
      <c r="Q31">
        <f t="shared" si="11"/>
        <v>100.09958962363073</v>
      </c>
      <c r="R31">
        <f t="shared" si="11"/>
        <v>101.28979051078579</v>
      </c>
      <c r="S31">
        <f t="shared" si="11"/>
        <v>102.45583160101086</v>
      </c>
      <c r="T31">
        <f t="shared" si="11"/>
        <v>102.84224576593664</v>
      </c>
      <c r="U31">
        <f t="shared" si="11"/>
        <v>102.83394876397251</v>
      </c>
      <c r="V31">
        <f t="shared" si="11"/>
        <v>101.98586553354708</v>
      </c>
      <c r="W31">
        <f t="shared" si="11"/>
        <v>101.73423175851298</v>
      </c>
      <c r="X31">
        <f t="shared" si="11"/>
        <v>101.69743279099907</v>
      </c>
      <c r="Y31">
        <f t="shared" si="11"/>
        <v>102.58358109575541</v>
      </c>
      <c r="Z31">
        <f t="shared" si="11"/>
        <v>104.07853024615956</v>
      </c>
      <c r="AA31">
        <f t="shared" si="11"/>
        <v>104.73396312135476</v>
      </c>
      <c r="AB31">
        <f t="shared" si="11"/>
        <v>104.99539499429665</v>
      </c>
      <c r="AC31">
        <f t="shared" si="11"/>
        <v>105.72497647662958</v>
      </c>
      <c r="AD31">
        <f t="shared" si="11"/>
        <v>109.76194832960219</v>
      </c>
      <c r="AE31">
        <f t="shared" si="11"/>
        <v>113.96170577918021</v>
      </c>
      <c r="AF31">
        <f t="shared" si="11"/>
        <v>116.88454331163112</v>
      </c>
      <c r="AG31">
        <f t="shared" si="11"/>
        <v>120.56287010222937</v>
      </c>
      <c r="AH31">
        <f t="shared" si="11"/>
        <v>123.00503236508433</v>
      </c>
      <c r="AI31">
        <f t="shared" si="11"/>
        <v>0</v>
      </c>
      <c r="AJ31">
        <f t="shared" si="11"/>
        <v>0</v>
      </c>
      <c r="AK31">
        <f t="shared" si="11"/>
        <v>0</v>
      </c>
    </row>
    <row r="32" spans="1:37" x14ac:dyDescent="0.35">
      <c r="A32" t="s">
        <v>57</v>
      </c>
      <c r="D32">
        <f t="shared" ref="D32:AK32" si="12">100*D9/AVERAGE($K9:$Q9)</f>
        <v>126.12319009037786</v>
      </c>
      <c r="E32">
        <f t="shared" si="12"/>
        <v>120.6004863990745</v>
      </c>
      <c r="F32">
        <f t="shared" si="12"/>
        <v>117.78286290271275</v>
      </c>
      <c r="G32">
        <f t="shared" si="12"/>
        <v>111.70567609524242</v>
      </c>
      <c r="H32">
        <f t="shared" si="12"/>
        <v>107.64399804838467</v>
      </c>
      <c r="I32">
        <f t="shared" si="12"/>
        <v>104.85424046858542</v>
      </c>
      <c r="J32">
        <f t="shared" si="12"/>
        <v>103.85261507051996</v>
      </c>
      <c r="K32">
        <f t="shared" si="12"/>
        <v>102.32625928960225</v>
      </c>
      <c r="L32">
        <f t="shared" si="12"/>
        <v>101.04458339593522</v>
      </c>
      <c r="M32">
        <f t="shared" si="12"/>
        <v>99.452500581529208</v>
      </c>
      <c r="N32">
        <f t="shared" si="12"/>
        <v>98.595652459495767</v>
      </c>
      <c r="O32">
        <f t="shared" si="12"/>
        <v>98.732612731325972</v>
      </c>
      <c r="P32">
        <f t="shared" si="12"/>
        <v>99.324583052705961</v>
      </c>
      <c r="Q32">
        <f t="shared" si="12"/>
        <v>100.52380848940564</v>
      </c>
      <c r="R32">
        <f t="shared" si="12"/>
        <v>101.6433272337508</v>
      </c>
      <c r="S32">
        <f t="shared" si="12"/>
        <v>102.90429336055067</v>
      </c>
      <c r="T32">
        <f t="shared" si="12"/>
        <v>102.75941549739061</v>
      </c>
      <c r="U32">
        <f t="shared" si="12"/>
        <v>102.67311525714193</v>
      </c>
      <c r="V32">
        <f t="shared" si="12"/>
        <v>101.11427736473499</v>
      </c>
      <c r="W32">
        <f t="shared" si="12"/>
        <v>100.15339416102597</v>
      </c>
      <c r="X32">
        <f t="shared" si="12"/>
        <v>100.50223081845783</v>
      </c>
      <c r="Y32">
        <f t="shared" si="12"/>
        <v>101.19641269466804</v>
      </c>
      <c r="Z32">
        <f t="shared" si="12"/>
        <v>102.1122544974605</v>
      </c>
      <c r="AA32">
        <f t="shared" si="12"/>
        <v>102.28183587414486</v>
      </c>
      <c r="AB32">
        <f t="shared" si="12"/>
        <v>102.27983426082207</v>
      </c>
      <c r="AC32">
        <f t="shared" si="12"/>
        <v>103.11777001547496</v>
      </c>
      <c r="AD32">
        <f t="shared" si="12"/>
        <v>106.17847824215545</v>
      </c>
      <c r="AE32">
        <f t="shared" si="12"/>
        <v>109.95340870614299</v>
      </c>
      <c r="AF32">
        <f t="shared" si="12"/>
        <v>112.50063173686928</v>
      </c>
      <c r="AG32">
        <f t="shared" si="12"/>
        <v>115.01048597680744</v>
      </c>
      <c r="AH32">
        <f t="shared" si="12"/>
        <v>114.5135027756244</v>
      </c>
      <c r="AI32">
        <f t="shared" si="12"/>
        <v>0</v>
      </c>
      <c r="AJ32">
        <f t="shared" si="12"/>
        <v>0</v>
      </c>
      <c r="AK32">
        <f t="shared" si="12"/>
        <v>0</v>
      </c>
    </row>
  </sheetData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3:BN139"/>
  <sheetViews>
    <sheetView zoomScale="50" zoomScaleNormal="50" workbookViewId="0"/>
  </sheetViews>
  <sheetFormatPr baseColWidth="10" defaultColWidth="9.08984375" defaultRowHeight="14.5" x14ac:dyDescent="0.35"/>
  <cols>
    <col min="23" max="23" width="16" customWidth="1"/>
    <col min="59" max="59" width="19.6328125" style="13" customWidth="1"/>
    <col min="60" max="60" width="19" customWidth="1"/>
    <col min="61" max="61" width="18.90625" customWidth="1"/>
    <col min="62" max="62" width="15.08984375" customWidth="1"/>
    <col min="65" max="65" width="16.81640625" customWidth="1"/>
    <col min="66" max="66" width="18.08984375" customWidth="1"/>
  </cols>
  <sheetData>
    <row r="3" spans="2:66" x14ac:dyDescent="0.35">
      <c r="B3" s="4" t="s">
        <v>107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</row>
    <row r="5" spans="2:66" x14ac:dyDescent="0.35">
      <c r="B5" s="7" t="s">
        <v>61</v>
      </c>
      <c r="C5" s="11" t="s">
        <v>109</v>
      </c>
      <c r="D5" s="11" t="s">
        <v>80</v>
      </c>
      <c r="E5" s="11" t="s">
        <v>81</v>
      </c>
      <c r="F5" s="11" t="s">
        <v>110</v>
      </c>
      <c r="G5" s="11" t="s">
        <v>82</v>
      </c>
      <c r="H5" s="11" t="s">
        <v>111</v>
      </c>
      <c r="I5" s="11" t="s">
        <v>119</v>
      </c>
      <c r="J5" s="11" t="s">
        <v>112</v>
      </c>
      <c r="K5" s="11" t="s">
        <v>113</v>
      </c>
      <c r="L5" s="11" t="s">
        <v>114</v>
      </c>
      <c r="M5" s="11" t="s">
        <v>115</v>
      </c>
      <c r="N5" s="11" t="s">
        <v>116</v>
      </c>
      <c r="O5" s="11" t="s">
        <v>117</v>
      </c>
      <c r="P5" s="11" t="s">
        <v>83</v>
      </c>
      <c r="Q5" s="11" t="s">
        <v>118</v>
      </c>
      <c r="R5" s="11" t="s">
        <v>121</v>
      </c>
      <c r="S5" s="11" t="s">
        <v>78</v>
      </c>
      <c r="T5" s="11" t="s">
        <v>120</v>
      </c>
      <c r="U5" s="11" t="s">
        <v>79</v>
      </c>
      <c r="X5">
        <v>1990</v>
      </c>
      <c r="Y5">
        <v>1991</v>
      </c>
      <c r="Z5">
        <v>1992</v>
      </c>
      <c r="AA5">
        <v>1993</v>
      </c>
      <c r="AB5">
        <v>1994</v>
      </c>
      <c r="AC5">
        <v>1995</v>
      </c>
      <c r="AD5">
        <v>1996</v>
      </c>
      <c r="AE5">
        <v>1997</v>
      </c>
      <c r="AF5">
        <v>1998</v>
      </c>
      <c r="AG5">
        <v>1999</v>
      </c>
      <c r="AH5">
        <v>2000</v>
      </c>
      <c r="AI5">
        <v>2001</v>
      </c>
      <c r="AJ5">
        <v>2002</v>
      </c>
      <c r="AK5">
        <v>2003</v>
      </c>
      <c r="AL5">
        <v>2004</v>
      </c>
      <c r="AM5">
        <v>2005</v>
      </c>
      <c r="AN5">
        <v>2006</v>
      </c>
      <c r="AO5">
        <v>2007</v>
      </c>
      <c r="AP5">
        <v>2008</v>
      </c>
      <c r="AQ5">
        <v>2009</v>
      </c>
      <c r="AR5">
        <v>2010</v>
      </c>
      <c r="AS5">
        <v>2011</v>
      </c>
      <c r="AT5">
        <v>2012</v>
      </c>
      <c r="AU5">
        <v>2013</v>
      </c>
      <c r="AV5">
        <v>2014</v>
      </c>
      <c r="AW5">
        <v>2015</v>
      </c>
      <c r="AX5">
        <v>2016</v>
      </c>
      <c r="AY5">
        <v>2017</v>
      </c>
      <c r="AZ5">
        <v>2018</v>
      </c>
      <c r="BA5">
        <v>2019</v>
      </c>
      <c r="BB5">
        <v>2020</v>
      </c>
      <c r="BC5">
        <v>2021</v>
      </c>
      <c r="BD5">
        <v>2022</v>
      </c>
      <c r="BE5">
        <v>2023</v>
      </c>
      <c r="BG5" s="22"/>
      <c r="BJ5" s="15"/>
      <c r="BK5" s="15"/>
      <c r="BL5" s="15"/>
      <c r="BM5" s="15"/>
      <c r="BN5" s="15"/>
    </row>
    <row r="6" spans="2:66" x14ac:dyDescent="0.35">
      <c r="B6" s="7">
        <v>1990</v>
      </c>
      <c r="C6" s="23">
        <v>128.77461474347825</v>
      </c>
      <c r="D6" s="23">
        <v>90.530291052173908</v>
      </c>
      <c r="E6" s="23">
        <v>93.297950656521749</v>
      </c>
      <c r="F6" s="23">
        <v>635.38856591304352</v>
      </c>
      <c r="G6" s="23">
        <v>862.92750599999999</v>
      </c>
      <c r="H6" s="23">
        <v>9.2310661769565208</v>
      </c>
      <c r="I6" s="23">
        <v>51.446353517391302</v>
      </c>
      <c r="J6" s="23">
        <v>12.434199430434784</v>
      </c>
      <c r="K6" s="23">
        <v>203.71719857391304</v>
      </c>
      <c r="L6" s="23">
        <v>60.107847313043479</v>
      </c>
      <c r="M6" s="23">
        <v>79.160813747826083</v>
      </c>
      <c r="N6" s="23">
        <v>403.70355230434785</v>
      </c>
      <c r="O6" s="23">
        <v>43.990787917391302</v>
      </c>
      <c r="P6" s="23">
        <v>87.987867800000004</v>
      </c>
      <c r="Q6" s="23">
        <v>943.39790756521757</v>
      </c>
      <c r="R6" s="23">
        <v>3706.0965227117385</v>
      </c>
      <c r="S6" s="23">
        <v>194.16032786956524</v>
      </c>
      <c r="T6" s="23">
        <v>236.39600599999997</v>
      </c>
      <c r="U6" s="23">
        <v>6827.8574085868659</v>
      </c>
      <c r="W6" t="s">
        <v>5</v>
      </c>
      <c r="X6" s="3">
        <f>BELGIUM!D$7</f>
        <v>128.77461474347825</v>
      </c>
      <c r="Y6" s="3">
        <f>BELGIUM!E$7</f>
        <v>128.57452175217392</v>
      </c>
      <c r="Z6" s="3">
        <f>BELGIUM!F$7</f>
        <v>129.03766034782609</v>
      </c>
      <c r="AA6" s="3">
        <f>BELGIUM!G$7</f>
        <v>127.54037632608696</v>
      </c>
      <c r="AB6" s="3">
        <f>BELGIUM!H$7</f>
        <v>127.10065805652175</v>
      </c>
      <c r="AC6" s="3">
        <f>BELGIUM!I$7</f>
        <v>125.29244724347826</v>
      </c>
      <c r="AD6" s="3">
        <f>BELGIUM!J$7</f>
        <v>120.88828040434782</v>
      </c>
      <c r="AE6" s="3">
        <f>BELGIUM!K$7</f>
        <v>116.55366270434781</v>
      </c>
      <c r="AF6" s="3">
        <f>BELGIUM!L$7</f>
        <v>117.01747469999999</v>
      </c>
      <c r="AG6" s="3">
        <f>BELGIUM!M$7</f>
        <v>108.80766667826087</v>
      </c>
      <c r="AH6" s="3">
        <f>BELGIUM!N$7</f>
        <v>109.24471603043477</v>
      </c>
      <c r="AI6" s="3">
        <f>BELGIUM!O$7</f>
        <v>105.48809210434784</v>
      </c>
      <c r="AJ6" s="3">
        <f>BELGIUM!P$7</f>
        <v>102.06285916521738</v>
      </c>
      <c r="AK6" s="3">
        <f>BELGIUM!Q$7</f>
        <v>100.62410107826088</v>
      </c>
      <c r="AL6" s="3">
        <f>BELGIUM!R$7</f>
        <v>103.69574460000001</v>
      </c>
      <c r="AM6" s="3">
        <f>BELGIUM!S$7</f>
        <v>99.244856778260868</v>
      </c>
      <c r="AN6" s="3">
        <f>BELGIUM!T$7</f>
        <v>94.337400073913045</v>
      </c>
      <c r="AO6" s="3">
        <f>BELGIUM!U$7</f>
        <v>91.251519404347832</v>
      </c>
      <c r="AP6" s="3">
        <f>BELGIUM!V$7</f>
        <v>83.074004817391298</v>
      </c>
      <c r="AQ6" s="3">
        <f>BELGIUM!W$7</f>
        <v>73.78496272608696</v>
      </c>
      <c r="AR6" s="3">
        <f>BELGIUM!X$7</f>
        <v>74.232401630434779</v>
      </c>
      <c r="AS6" s="3">
        <f>BELGIUM!Y$7</f>
        <v>68.99864068695652</v>
      </c>
      <c r="AT6" s="3">
        <f>BELGIUM!Z$7</f>
        <v>65.531667752173902</v>
      </c>
      <c r="AU6" s="3">
        <f>BELGIUM!AA$7</f>
        <v>62.758194952173909</v>
      </c>
      <c r="AV6" s="3">
        <f>BELGIUM!AB$7</f>
        <v>59.692041500000002</v>
      </c>
      <c r="AW6" s="3">
        <f>BELGIUM!AC$7</f>
        <v>59.819425582608694</v>
      </c>
      <c r="AX6" s="3">
        <f>BELGIUM!AD$7</f>
        <v>56.338767617391312</v>
      </c>
      <c r="AY6" s="3">
        <f>BELGIUM!AE$7</f>
        <v>53.012339617391305</v>
      </c>
      <c r="AZ6" s="3">
        <f>BELGIUM!AF$7</f>
        <v>51.008381839130429</v>
      </c>
      <c r="BA6" s="3">
        <f>BELGIUM!AG$7</f>
        <v>47.345295778260876</v>
      </c>
      <c r="BB6" s="3">
        <f>BELGIUM!AH$7</f>
        <v>41.019563169565217</v>
      </c>
      <c r="BC6" s="3">
        <f>BELGIUM!AI$7</f>
        <v>0</v>
      </c>
      <c r="BD6" s="3">
        <f>BELGIUM!AJ$7</f>
        <v>0</v>
      </c>
      <c r="BE6" s="3">
        <f>BELGIUM!AK$7</f>
        <v>0</v>
      </c>
      <c r="BH6" s="3"/>
      <c r="BI6" s="3"/>
      <c r="BJ6" s="15"/>
      <c r="BK6" s="15"/>
      <c r="BL6" s="15"/>
      <c r="BM6" s="16"/>
      <c r="BN6" s="16"/>
    </row>
    <row r="7" spans="2:66" x14ac:dyDescent="0.35">
      <c r="B7" s="7">
        <v>1991</v>
      </c>
      <c r="C7" s="23">
        <v>128.57452175217392</v>
      </c>
      <c r="D7" s="23">
        <v>105.67247237826086</v>
      </c>
      <c r="E7" s="23">
        <v>92.415820791304355</v>
      </c>
      <c r="F7" s="23">
        <v>651.9790446521738</v>
      </c>
      <c r="G7" s="23">
        <v>795.56643417391308</v>
      </c>
      <c r="H7" s="23">
        <v>8.797308900434782</v>
      </c>
      <c r="I7" s="23">
        <v>52.241273608695657</v>
      </c>
      <c r="J7" s="23">
        <v>14.156663335652173</v>
      </c>
      <c r="K7" s="23">
        <v>200.2755385826087</v>
      </c>
      <c r="L7" s="23">
        <v>58.173104956521733</v>
      </c>
      <c r="M7" s="23">
        <v>83.524747843478266</v>
      </c>
      <c r="N7" s="23">
        <v>416.24022939130435</v>
      </c>
      <c r="O7" s="23">
        <v>43.042739569565221</v>
      </c>
      <c r="P7" s="23">
        <v>89.31262358260868</v>
      </c>
      <c r="Q7" s="23">
        <v>918.58484473913052</v>
      </c>
      <c r="R7" s="23">
        <v>3658.5573682578251</v>
      </c>
      <c r="S7" s="23">
        <v>202.28430995652178</v>
      </c>
      <c r="T7" s="23">
        <v>246.28719713043481</v>
      </c>
      <c r="U7" s="23">
        <v>6475.7673767347815</v>
      </c>
      <c r="W7" t="s">
        <v>10</v>
      </c>
      <c r="X7" s="3">
        <f>DENMARK!D$7</f>
        <v>90.530291052173908</v>
      </c>
      <c r="Y7" s="3">
        <f>DENMARK!E$7</f>
        <v>105.67247237826086</v>
      </c>
      <c r="Z7" s="3">
        <f>DENMARK!F$7</f>
        <v>92.359370417391304</v>
      </c>
      <c r="AA7" s="3">
        <f>DENMARK!G$7</f>
        <v>92.046024243478271</v>
      </c>
      <c r="AB7" s="3">
        <f>DENMARK!H$7</f>
        <v>92.693428526086947</v>
      </c>
      <c r="AC7" s="3">
        <f>DENMARK!I$7</f>
        <v>86.962362778260854</v>
      </c>
      <c r="AD7" s="3">
        <f>DENMARK!J$7</f>
        <v>97.221817973913048</v>
      </c>
      <c r="AE7" s="3">
        <f>DENMARK!K$7</f>
        <v>82.979282947826093</v>
      </c>
      <c r="AF7" s="3">
        <f>DENMARK!L$7</f>
        <v>76.907278882608693</v>
      </c>
      <c r="AG7" s="3">
        <f>DENMARK!M$7</f>
        <v>71.254647221739134</v>
      </c>
      <c r="AH7" s="3">
        <f>DENMARK!N$7</f>
        <v>67.354159082608689</v>
      </c>
      <c r="AI7" s="3">
        <f>DENMARK!O$7</f>
        <v>66.482152921739129</v>
      </c>
      <c r="AJ7" s="3">
        <f>DENMARK!P$7</f>
        <v>65.689017252173912</v>
      </c>
      <c r="AK7" s="3">
        <f>DENMARK!Q$7</f>
        <v>68.521424878260873</v>
      </c>
      <c r="AL7" s="3">
        <f>DENMARK!R$7</f>
        <v>63.815051269565224</v>
      </c>
      <c r="AM7" s="3">
        <f>DENMARK!S$7</f>
        <v>61.331199756521748</v>
      </c>
      <c r="AN7" s="3">
        <f>DENMARK!T$7</f>
        <v>61.256886752173912</v>
      </c>
      <c r="AO7" s="3">
        <f>DENMARK!U$7</f>
        <v>57.083425730434783</v>
      </c>
      <c r="AP7" s="3">
        <f>DENMARK!V$7</f>
        <v>52.211530426086959</v>
      </c>
      <c r="AQ7" s="3">
        <f>DENMARK!W$7</f>
        <v>46.470497286956522</v>
      </c>
      <c r="AR7" s="3">
        <f>DENMARK!X$7</f>
        <v>45.019735995652177</v>
      </c>
      <c r="AS7" s="3">
        <f>DENMARK!Y$7</f>
        <v>42.214713860869566</v>
      </c>
      <c r="AT7" s="3">
        <f>DENMARK!Z$7</f>
        <v>38.982854886956517</v>
      </c>
      <c r="AU7" s="3">
        <f>DENMARK!AA$7</f>
        <v>37.458876030434787</v>
      </c>
      <c r="AV7" s="3">
        <f>DENMARK!AB$7</f>
        <v>34.644150891304342</v>
      </c>
      <c r="AW7" s="3">
        <f>DENMARK!AC$7</f>
        <v>34.188100617391306</v>
      </c>
      <c r="AX7" s="3">
        <f>DENMARK!AD$7</f>
        <v>34.190392813043481</v>
      </c>
      <c r="AY7" s="3">
        <f>DENMARK!AE$7</f>
        <v>33.437459056521739</v>
      </c>
      <c r="AZ7" s="3">
        <f>DENMARK!AF$7</f>
        <v>31.672860921739133</v>
      </c>
      <c r="BA7" s="3">
        <f>DENMARK!AG$7</f>
        <v>29.447709312608694</v>
      </c>
      <c r="BB7" s="3">
        <f>DENMARK!AH$7</f>
        <v>27.094443216521743</v>
      </c>
      <c r="BC7" s="3">
        <f>DENMARK!AI$7</f>
        <v>0</v>
      </c>
      <c r="BD7" s="3">
        <f>DENMARK!AJ$7</f>
        <v>0</v>
      </c>
      <c r="BE7" s="3">
        <f>DENMARK!AK$7</f>
        <v>0</v>
      </c>
      <c r="BH7" s="3"/>
      <c r="BI7" s="3"/>
      <c r="BJ7" s="15"/>
      <c r="BK7" s="15"/>
      <c r="BL7" s="15"/>
      <c r="BM7" s="16"/>
      <c r="BN7" s="16"/>
    </row>
    <row r="8" spans="2:66" x14ac:dyDescent="0.35">
      <c r="B8" s="7">
        <v>1992</v>
      </c>
      <c r="C8" s="23">
        <v>129.03766034782609</v>
      </c>
      <c r="D8" s="23">
        <v>92.359370417391304</v>
      </c>
      <c r="E8" s="23">
        <v>87.673432973913052</v>
      </c>
      <c r="F8" s="23">
        <v>641.65359543478257</v>
      </c>
      <c r="G8" s="23">
        <v>751.2410792173913</v>
      </c>
      <c r="H8" s="23">
        <v>9.4918841013043487</v>
      </c>
      <c r="I8" s="23">
        <v>54.876691069565219</v>
      </c>
      <c r="J8" s="23">
        <v>14.192745328695651</v>
      </c>
      <c r="K8" s="23">
        <v>195.92913568260866</v>
      </c>
      <c r="L8" s="23">
        <v>59.474671382608697</v>
      </c>
      <c r="M8" s="23">
        <v>89.95123230434784</v>
      </c>
      <c r="N8" s="23">
        <v>422.4135540434782</v>
      </c>
      <c r="O8" s="23">
        <v>41.008785634782605</v>
      </c>
      <c r="P8" s="23">
        <v>85.017038552173901</v>
      </c>
      <c r="Q8" s="23">
        <v>904.55958386956513</v>
      </c>
      <c r="R8" s="23">
        <v>3578.880460360434</v>
      </c>
      <c r="S8" s="23">
        <v>217.52313465217392</v>
      </c>
      <c r="T8" s="23">
        <v>264.84092204347826</v>
      </c>
      <c r="U8" s="23">
        <v>6276.9954390177445</v>
      </c>
      <c r="W8" t="s">
        <v>12</v>
      </c>
      <c r="X8" s="3">
        <f>FINLAND!D$7</f>
        <v>93.297950656521749</v>
      </c>
      <c r="Y8" s="3">
        <f>FINLAND!E$7</f>
        <v>92.415820791304355</v>
      </c>
      <c r="Z8" s="3">
        <f>FINLAND!F$7</f>
        <v>87.673432973913052</v>
      </c>
      <c r="AA8" s="3">
        <f>FINLAND!G$7</f>
        <v>89.259481834782605</v>
      </c>
      <c r="AB8" s="3">
        <f>FINLAND!H$7</f>
        <v>89.478373113043475</v>
      </c>
      <c r="AC8" s="3">
        <f>FINLAND!I$7</f>
        <v>83.095115965217389</v>
      </c>
      <c r="AD8" s="3">
        <f>FINLAND!J$7</f>
        <v>84.422873226086963</v>
      </c>
      <c r="AE8" s="3">
        <f>FINLAND!K$7</f>
        <v>82.647281043478273</v>
      </c>
      <c r="AF8" s="3">
        <f>FINLAND!L$7</f>
        <v>78.346963647826101</v>
      </c>
      <c r="AG8" s="3">
        <f>FINLAND!M$7</f>
        <v>76.930851017391305</v>
      </c>
      <c r="AH8" s="3">
        <f>FINLAND!N$7</f>
        <v>73.385589139130431</v>
      </c>
      <c r="AI8" s="3">
        <f>FINLAND!O$7</f>
        <v>74.405565560869576</v>
      </c>
      <c r="AJ8" s="3">
        <f>FINLAND!P$7</f>
        <v>73.747416978260858</v>
      </c>
      <c r="AK8" s="3">
        <f>FINLAND!Q$7</f>
        <v>75.711827921739129</v>
      </c>
      <c r="AL8" s="3">
        <f>FINLAND!R$7</f>
        <v>72.191841278260867</v>
      </c>
      <c r="AM8" s="3">
        <f>FINLAND!S$7</f>
        <v>63.374369069565219</v>
      </c>
      <c r="AN8" s="3">
        <f>FINLAND!T$7</f>
        <v>68.129121352173911</v>
      </c>
      <c r="AO8" s="3">
        <f>FINLAND!U$7</f>
        <v>64.205243747826088</v>
      </c>
      <c r="AP8" s="3">
        <f>FINLAND!V$7</f>
        <v>58.929690947826082</v>
      </c>
      <c r="AQ8" s="3">
        <f>FINLAND!W$7</f>
        <v>53.704456826086954</v>
      </c>
      <c r="AR8" s="3">
        <f>FINLAND!X$7</f>
        <v>56.97714083478261</v>
      </c>
      <c r="AS8" s="3">
        <f>FINLAND!Y$7</f>
        <v>52.137780008695657</v>
      </c>
      <c r="AT8" s="3">
        <f>FINLAND!Z$7</f>
        <v>49.132785160869567</v>
      </c>
      <c r="AU8" s="3">
        <f>FINLAND!AA$7</f>
        <v>48.241697669565227</v>
      </c>
      <c r="AV8" s="3">
        <f>FINLAND!AB$7</f>
        <v>45.90524570434782</v>
      </c>
      <c r="AW8" s="3">
        <f>FINLAND!AC$7</f>
        <v>42.283923043478254</v>
      </c>
      <c r="AX8" s="3">
        <f>FINLAND!AD$7</f>
        <v>40.975220726086953</v>
      </c>
      <c r="AY8" s="3">
        <f>FINLAND!AE$7</f>
        <v>39.680570178260865</v>
      </c>
      <c r="AZ8" s="3">
        <f>FINLAND!AF$7</f>
        <v>38.679273500000001</v>
      </c>
      <c r="BA8" s="3">
        <f>FINLAND!AG$7</f>
        <v>36.491508321739126</v>
      </c>
      <c r="BB8" s="3">
        <f>FINLAND!AH$7</f>
        <v>32.075968065217396</v>
      </c>
      <c r="BC8" s="3">
        <f>FINLAND!AI$7</f>
        <v>0</v>
      </c>
      <c r="BD8" s="3">
        <f>FINLAND!AJ$7</f>
        <v>0</v>
      </c>
      <c r="BE8" s="3">
        <f>FINLAND!AK$7</f>
        <v>0</v>
      </c>
      <c r="BH8" s="3"/>
      <c r="BI8" s="3"/>
      <c r="BJ8" s="15"/>
      <c r="BK8" s="15"/>
      <c r="BL8" s="15"/>
      <c r="BM8" s="16"/>
      <c r="BN8" s="16"/>
    </row>
    <row r="9" spans="2:66" x14ac:dyDescent="0.35">
      <c r="B9" s="7">
        <v>1993</v>
      </c>
      <c r="C9" s="23">
        <v>127.54037632608696</v>
      </c>
      <c r="D9" s="23">
        <v>92.046024243478271</v>
      </c>
      <c r="E9" s="23">
        <v>89.259481834782605</v>
      </c>
      <c r="F9" s="23">
        <v>611.98966895652177</v>
      </c>
      <c r="G9" s="23">
        <v>720.77445086956516</v>
      </c>
      <c r="H9" s="23">
        <v>10.000767438260869</v>
      </c>
      <c r="I9" s="23">
        <v>52.556511852173905</v>
      </c>
      <c r="J9" s="23">
        <v>13.530190714782609</v>
      </c>
      <c r="K9" s="23">
        <v>190.84115107826085</v>
      </c>
      <c r="L9" s="23">
        <v>61.065471447826084</v>
      </c>
      <c r="M9" s="23">
        <v>86.935924965217382</v>
      </c>
      <c r="N9" s="23">
        <v>403.27370665217393</v>
      </c>
      <c r="O9" s="23">
        <v>37.365194513043477</v>
      </c>
      <c r="P9" s="23">
        <v>81.069342656521741</v>
      </c>
      <c r="Q9" s="23">
        <v>861.95710604347823</v>
      </c>
      <c r="R9" s="23">
        <v>3440.2053695921741</v>
      </c>
      <c r="S9" s="23">
        <v>212.32251082608695</v>
      </c>
      <c r="T9" s="23">
        <v>258.50900691304349</v>
      </c>
      <c r="U9" s="23">
        <v>5964.8568458709997</v>
      </c>
      <c r="W9" t="s">
        <v>13</v>
      </c>
      <c r="X9" s="3">
        <f>FRANCE!D$7</f>
        <v>635.38856591304352</v>
      </c>
      <c r="Y9" s="3">
        <f>FRANCE!E$7</f>
        <v>651.9790446521738</v>
      </c>
      <c r="Z9" s="3">
        <f>FRANCE!F$7</f>
        <v>641.65359543478257</v>
      </c>
      <c r="AA9" s="3">
        <f>FRANCE!G$7</f>
        <v>611.98966895652177</v>
      </c>
      <c r="AB9" s="3">
        <f>FRANCE!H$7</f>
        <v>591.5491582608696</v>
      </c>
      <c r="AC9" s="3">
        <f>FRANCE!I$7</f>
        <v>578.04583778260871</v>
      </c>
      <c r="AD9" s="3">
        <f>FRANCE!J$7</f>
        <v>565.71755373913038</v>
      </c>
      <c r="AE9" s="3">
        <f>FRANCE!K$7</f>
        <v>545.48951739130428</v>
      </c>
      <c r="AF9" s="3">
        <f>FRANCE!L$7</f>
        <v>556.31176878260874</v>
      </c>
      <c r="AG9" s="3">
        <f>FRANCE!M$7</f>
        <v>544.79069552173917</v>
      </c>
      <c r="AH9" s="3">
        <f>FRANCE!N$7</f>
        <v>526.55163339130445</v>
      </c>
      <c r="AI9" s="3">
        <f>FRANCE!O$7</f>
        <v>514.43137291304356</v>
      </c>
      <c r="AJ9" s="3">
        <f>FRANCE!P$7</f>
        <v>502.03009226086959</v>
      </c>
      <c r="AK9" s="3">
        <f>FRANCE!Q$7</f>
        <v>485.33746221739136</v>
      </c>
      <c r="AL9" s="3">
        <f>FRANCE!R$7</f>
        <v>471.89312373913043</v>
      </c>
      <c r="AM9" s="3">
        <f>FRANCE!S$7</f>
        <v>456.49420934782609</v>
      </c>
      <c r="AN9" s="3">
        <f>FRANCE!T$7</f>
        <v>429.31631826086959</v>
      </c>
      <c r="AO9" s="3">
        <f>FRANCE!U$7</f>
        <v>409.46215313043473</v>
      </c>
      <c r="AP9" s="3">
        <f>FRANCE!V$7</f>
        <v>384.06829269565219</v>
      </c>
      <c r="AQ9" s="3">
        <f>FRANCE!W$7</f>
        <v>360.28156591304349</v>
      </c>
      <c r="AR9" s="3">
        <f>FRANCE!X$7</f>
        <v>349.88542826086956</v>
      </c>
      <c r="AS9" s="3">
        <f>FRANCE!Y$7</f>
        <v>332.93498121739134</v>
      </c>
      <c r="AT9" s="3">
        <f>FRANCE!Z$7</f>
        <v>326.01050452173916</v>
      </c>
      <c r="AU9" s="3">
        <f>FRANCE!AA$7</f>
        <v>319.44180191304343</v>
      </c>
      <c r="AV9" s="3">
        <f>FRANCE!AB$7</f>
        <v>297.12601048260871</v>
      </c>
      <c r="AW9" s="3">
        <f>FRANCE!AC$7</f>
        <v>291.00391304782607</v>
      </c>
      <c r="AX9" s="3">
        <f>FRANCE!AD$7</f>
        <v>275.6226275782609</v>
      </c>
      <c r="AY9" s="3">
        <f>FRANCE!AE$7</f>
        <v>265.87005367391305</v>
      </c>
      <c r="AZ9" s="3">
        <f>FRANCE!AF$7</f>
        <v>248.39267356521739</v>
      </c>
      <c r="BA9" s="3">
        <f>FRANCE!AG$7</f>
        <v>237.05242034782611</v>
      </c>
      <c r="BB9" s="3">
        <f>FRANCE!AH$7</f>
        <v>200.81081111304348</v>
      </c>
      <c r="BC9" s="3">
        <f>FRANCE!AI$7</f>
        <v>0</v>
      </c>
      <c r="BD9" s="3">
        <f>FRANCE!AJ$7</f>
        <v>0</v>
      </c>
      <c r="BE9" s="3">
        <f>FRANCE!AK$7</f>
        <v>0</v>
      </c>
      <c r="BH9" s="3"/>
      <c r="BI9" s="3"/>
      <c r="BJ9" s="15"/>
      <c r="BK9" s="15"/>
      <c r="BL9" s="15"/>
      <c r="BM9" s="16"/>
      <c r="BN9" s="16"/>
    </row>
    <row r="10" spans="2:66" x14ac:dyDescent="0.35">
      <c r="B10" s="7">
        <v>1994</v>
      </c>
      <c r="C10" s="23">
        <v>127.10065805652175</v>
      </c>
      <c r="D10" s="23">
        <v>92.693428526086947</v>
      </c>
      <c r="E10" s="23">
        <v>89.478373113043475</v>
      </c>
      <c r="F10" s="23">
        <v>591.5491582608696</v>
      </c>
      <c r="G10" s="23">
        <v>682.15613565217393</v>
      </c>
      <c r="H10" s="23">
        <v>9.7847533608695638</v>
      </c>
      <c r="I10" s="23">
        <v>52.510130369565225</v>
      </c>
      <c r="J10" s="23">
        <v>12.466111289130435</v>
      </c>
      <c r="K10" s="23">
        <v>178.11264197391301</v>
      </c>
      <c r="L10" s="23">
        <v>62.485847656521749</v>
      </c>
      <c r="M10" s="23">
        <v>86.891089173913045</v>
      </c>
      <c r="N10" s="23">
        <v>405.19654943478258</v>
      </c>
      <c r="O10" s="23">
        <v>36.566352565217393</v>
      </c>
      <c r="P10" s="23">
        <v>82.021308417391296</v>
      </c>
      <c r="Q10" s="23">
        <v>845.13014599999997</v>
      </c>
      <c r="R10" s="23">
        <v>3354.1426838500001</v>
      </c>
      <c r="S10" s="23">
        <v>217.92080982608695</v>
      </c>
      <c r="T10" s="23">
        <v>265.32510352173909</v>
      </c>
      <c r="U10" s="23">
        <v>5719.470665019393</v>
      </c>
      <c r="W10" t="s">
        <v>15</v>
      </c>
      <c r="X10" s="3">
        <f>GERMANY!D$7</f>
        <v>862.92750599999999</v>
      </c>
      <c r="Y10" s="3">
        <f>GERMANY!E$7</f>
        <v>795.56643417391308</v>
      </c>
      <c r="Z10" s="3">
        <f>GERMANY!F$7</f>
        <v>751.2410792173913</v>
      </c>
      <c r="AA10" s="3">
        <f>GERMANY!G$7</f>
        <v>720.77445086956516</v>
      </c>
      <c r="AB10" s="3">
        <f>GERMANY!H$7</f>
        <v>682.15613565217393</v>
      </c>
      <c r="AC10" s="3">
        <f>GERMANY!I$7</f>
        <v>664.55792565217394</v>
      </c>
      <c r="AD10" s="3">
        <f>GERMANY!J$7</f>
        <v>639.70785899999998</v>
      </c>
      <c r="AE10" s="3">
        <f>GERMANY!K$7</f>
        <v>617.37267260869555</v>
      </c>
      <c r="AF10" s="3">
        <f>GERMANY!L$7</f>
        <v>608.85087504347825</v>
      </c>
      <c r="AG10" s="3">
        <f>GERMANY!M$7</f>
        <v>598.60426621739134</v>
      </c>
      <c r="AH10" s="3">
        <f>GERMANY!N$7</f>
        <v>575.45800443478265</v>
      </c>
      <c r="AI10" s="3">
        <f>GERMANY!O$7</f>
        <v>558.46643726086961</v>
      </c>
      <c r="AJ10" s="3">
        <f>GERMANY!P$7</f>
        <v>539.76896430434783</v>
      </c>
      <c r="AK10" s="3">
        <f>GERMANY!Q$7</f>
        <v>525.8105811304348</v>
      </c>
      <c r="AL10" s="3">
        <f>GERMANY!R$7</f>
        <v>511.72216169565218</v>
      </c>
      <c r="AM10" s="3">
        <f>GERMANY!S$7</f>
        <v>496.58000243478267</v>
      </c>
      <c r="AN10" s="3">
        <f>GERMANY!T$7</f>
        <v>499.56956243478254</v>
      </c>
      <c r="AO10" s="3">
        <f>GERMANY!U$7</f>
        <v>484.19005752173911</v>
      </c>
      <c r="AP10" s="3">
        <f>GERMANY!V$7</f>
        <v>465.15777639130431</v>
      </c>
      <c r="AQ10" s="3">
        <f>GERMANY!W$7</f>
        <v>436.11607808695652</v>
      </c>
      <c r="AR10" s="3">
        <f>GERMANY!X$7</f>
        <v>439.98663130434784</v>
      </c>
      <c r="AS10" s="3">
        <f>GERMANY!Y$7</f>
        <v>432.23422686956519</v>
      </c>
      <c r="AT10" s="3">
        <f>GERMANY!Z$7</f>
        <v>429.76768556521745</v>
      </c>
      <c r="AU10" s="3">
        <f>GERMANY!AA$7</f>
        <v>429.77078382608693</v>
      </c>
      <c r="AV10" s="3">
        <f>GERMANY!AB$7</f>
        <v>416.0750163043478</v>
      </c>
      <c r="AW10" s="3">
        <f>GERMANY!AC$7</f>
        <v>409.21101260869563</v>
      </c>
      <c r="AX10" s="3">
        <f>GERMANY!AD$7</f>
        <v>400.88213382608694</v>
      </c>
      <c r="AY10" s="3">
        <f>GERMANY!AE$7</f>
        <v>385.60188982608696</v>
      </c>
      <c r="AZ10" s="3">
        <f>GERMANY!AF$7</f>
        <v>360.02642960869565</v>
      </c>
      <c r="BA10" s="3">
        <f>GERMANY!AG$7</f>
        <v>337.46760356521742</v>
      </c>
      <c r="BB10" s="3">
        <f>GERMANY!AH$7</f>
        <v>298.0248136782609</v>
      </c>
      <c r="BC10" s="3">
        <f>GERMANY!AI$7</f>
        <v>0</v>
      </c>
      <c r="BD10" s="3">
        <f>GERMANY!AJ$7</f>
        <v>0</v>
      </c>
      <c r="BE10" s="3">
        <f>GERMANY!AK$7</f>
        <v>0</v>
      </c>
      <c r="BH10" s="3"/>
      <c r="BI10" s="3"/>
      <c r="BJ10" s="15"/>
      <c r="BK10" s="15"/>
      <c r="BL10" s="15"/>
      <c r="BM10" s="16"/>
      <c r="BN10" s="16"/>
    </row>
    <row r="11" spans="2:66" x14ac:dyDescent="0.35">
      <c r="B11">
        <v>1995</v>
      </c>
      <c r="C11" s="23">
        <v>125.29244724347826</v>
      </c>
      <c r="D11" s="23">
        <v>86.962362778260854</v>
      </c>
      <c r="E11" s="23">
        <v>83.095115965217389</v>
      </c>
      <c r="F11" s="23">
        <v>578.04583778260871</v>
      </c>
      <c r="G11" s="23">
        <v>664.55792565217394</v>
      </c>
      <c r="H11" s="23">
        <v>10.296522450869565</v>
      </c>
      <c r="I11" s="23">
        <v>52.036093534782601</v>
      </c>
      <c r="J11" s="23">
        <v>10.644053</v>
      </c>
      <c r="K11" s="23">
        <v>173.54325997826086</v>
      </c>
      <c r="L11" s="23">
        <v>65.879953360869564</v>
      </c>
      <c r="M11" s="23">
        <v>90.394109826086947</v>
      </c>
      <c r="N11" s="23">
        <v>407.13124291304342</v>
      </c>
      <c r="O11" s="23">
        <v>35.293454334782609</v>
      </c>
      <c r="P11" s="23">
        <v>78.548508926086953</v>
      </c>
      <c r="Q11" s="23">
        <v>804.59163613043472</v>
      </c>
      <c r="R11" s="23">
        <v>3266.3125238769562</v>
      </c>
      <c r="S11" s="23">
        <v>225.3018682173913</v>
      </c>
      <c r="T11" s="23">
        <v>274.3117628695652</v>
      </c>
      <c r="U11" s="23">
        <v>5564.9012579433902</v>
      </c>
      <c r="W11" t="s">
        <v>18</v>
      </c>
      <c r="X11" s="3">
        <f>ICELAND!D$7</f>
        <v>9.2310661769565208</v>
      </c>
      <c r="Y11" s="3">
        <f>ICELAND!E$7</f>
        <v>8.797308900434782</v>
      </c>
      <c r="Z11" s="3">
        <f>ICELAND!F$7</f>
        <v>9.4918841013043487</v>
      </c>
      <c r="AA11" s="3">
        <f>ICELAND!G$7</f>
        <v>10.000767438260869</v>
      </c>
      <c r="AB11" s="3">
        <f>ICELAND!H$7</f>
        <v>9.7847533608695638</v>
      </c>
      <c r="AC11" s="3">
        <f>ICELAND!I$7</f>
        <v>10.296522450869565</v>
      </c>
      <c r="AD11" s="3">
        <f>ICELAND!J$7</f>
        <v>10.473136300869566</v>
      </c>
      <c r="AE11" s="3">
        <f>ICELAND!K$7</f>
        <v>10.407216387826088</v>
      </c>
      <c r="AF11" s="3">
        <f>ICELAND!L$7</f>
        <v>10.05893645826087</v>
      </c>
      <c r="AG11" s="3">
        <f>ICELAND!M$7</f>
        <v>10.055608442173911</v>
      </c>
      <c r="AH11" s="3">
        <f>ICELAND!N$7</f>
        <v>9.8820883395652164</v>
      </c>
      <c r="AI11" s="3">
        <f>ICELAND!O$7</f>
        <v>8.7903184752173917</v>
      </c>
      <c r="AJ11" s="3">
        <f>ICELAND!P$7</f>
        <v>9.4814433608695659</v>
      </c>
      <c r="AK11" s="3">
        <f>ICELAND!Q$7</f>
        <v>9.3076297543478255</v>
      </c>
      <c r="AL11" s="3">
        <f>ICELAND!R$7</f>
        <v>9.5918240234782619</v>
      </c>
      <c r="AM11" s="3">
        <f>ICELAND!S$7</f>
        <v>8.5211677965217394</v>
      </c>
      <c r="AN11" s="3">
        <f>ICELAND!T$7</f>
        <v>8.3606756100000013</v>
      </c>
      <c r="AO11" s="3">
        <f>ICELAND!U$7</f>
        <v>9.0366167013043484</v>
      </c>
      <c r="AP11" s="3">
        <f>ICELAND!V$7</f>
        <v>8.3705713821739138</v>
      </c>
      <c r="AQ11" s="3">
        <f>ICELAND!W$7</f>
        <v>8.2856771991304345</v>
      </c>
      <c r="AR11" s="3">
        <f>ICELAND!X$7</f>
        <v>7.8016861056521734</v>
      </c>
      <c r="AS11" s="3">
        <f>ICELAND!Y$7</f>
        <v>7.1082471752173912</v>
      </c>
      <c r="AT11" s="3">
        <f>ICELAND!Z$7</f>
        <v>7.0595683078260869</v>
      </c>
      <c r="AU11" s="3">
        <f>ICELAND!AA$7</f>
        <v>6.7837563165217389</v>
      </c>
      <c r="AV11" s="3">
        <f>ICELAND!AB$7</f>
        <v>6.6675538330434785</v>
      </c>
      <c r="AW11" s="3">
        <f>ICELAND!AC$7</f>
        <v>6.959638623913043</v>
      </c>
      <c r="AX11" s="3">
        <f>ICELAND!AD$7</f>
        <v>6.4432031117391304</v>
      </c>
      <c r="AY11" s="3">
        <f>ICELAND!AE$7</f>
        <v>6.5216537339130438</v>
      </c>
      <c r="AZ11" s="3">
        <f>ICELAND!AF$7</f>
        <v>6.677828792173913</v>
      </c>
      <c r="BA11" s="3">
        <f>ICELAND!AG$7</f>
        <v>6.3103941691304337</v>
      </c>
      <c r="BB11" s="3">
        <f>ICELAND!AH$7</f>
        <v>5.8819432182608704</v>
      </c>
      <c r="BC11" s="3">
        <f>ICELAND!AI$7</f>
        <v>0</v>
      </c>
      <c r="BD11" s="3">
        <f>ICELAND!AJ$7</f>
        <v>0</v>
      </c>
      <c r="BE11" s="3">
        <f>ICELAND!AK$7</f>
        <v>0</v>
      </c>
      <c r="BH11" s="3"/>
      <c r="BI11" s="3"/>
      <c r="BJ11" s="15"/>
      <c r="BK11" s="15"/>
      <c r="BL11" s="15"/>
      <c r="BM11" s="16"/>
      <c r="BN11" s="16"/>
    </row>
    <row r="12" spans="2:66" x14ac:dyDescent="0.35">
      <c r="B12">
        <v>1996</v>
      </c>
      <c r="C12" s="23">
        <v>120.88828040434782</v>
      </c>
      <c r="D12" s="23">
        <v>97.221817973913048</v>
      </c>
      <c r="E12" s="23">
        <v>84.422873226086963</v>
      </c>
      <c r="F12" s="23">
        <v>565.71755373913038</v>
      </c>
      <c r="G12" s="23">
        <v>639.70785899999998</v>
      </c>
      <c r="H12" s="23">
        <v>10.473136300869566</v>
      </c>
      <c r="I12" s="23">
        <v>53.201304495652174</v>
      </c>
      <c r="J12" s="23">
        <v>10.681403499565217</v>
      </c>
      <c r="K12" s="23">
        <v>169.7908250956522</v>
      </c>
      <c r="L12" s="23">
        <v>68.693420234782607</v>
      </c>
      <c r="M12" s="23">
        <v>84.873571086956517</v>
      </c>
      <c r="N12" s="23">
        <v>402.53361826086962</v>
      </c>
      <c r="O12" s="23">
        <v>33.559181143478263</v>
      </c>
      <c r="P12" s="23">
        <v>76.963970208695656</v>
      </c>
      <c r="Q12" s="23">
        <v>779.07898447826096</v>
      </c>
      <c r="R12" s="23">
        <v>3197.8077991482614</v>
      </c>
      <c r="S12" s="23">
        <v>229.85489891304346</v>
      </c>
      <c r="T12" s="23">
        <v>279.85521382608692</v>
      </c>
      <c r="U12" s="23">
        <v>5526.7412237970448</v>
      </c>
      <c r="W12" t="s">
        <v>19</v>
      </c>
      <c r="X12" s="3">
        <f>IRELAND!D$7</f>
        <v>51.446353517391302</v>
      </c>
      <c r="Y12" s="3">
        <f>IRELAND!E$7</f>
        <v>52.241273608695657</v>
      </c>
      <c r="Z12" s="3">
        <f>IRELAND!F$7</f>
        <v>54.876691069565219</v>
      </c>
      <c r="AA12" s="3">
        <f>IRELAND!G$7</f>
        <v>52.556511852173905</v>
      </c>
      <c r="AB12" s="3">
        <f>IRELAND!H$7</f>
        <v>52.510130369565225</v>
      </c>
      <c r="AC12" s="3">
        <f>IRELAND!I$7</f>
        <v>52.036093534782601</v>
      </c>
      <c r="AD12" s="3">
        <f>IRELAND!J$7</f>
        <v>53.201304495652174</v>
      </c>
      <c r="AE12" s="3">
        <f>IRELAND!K$7</f>
        <v>51.565928369565206</v>
      </c>
      <c r="AF12" s="3">
        <f>IRELAND!L$7</f>
        <v>54.498526295652177</v>
      </c>
      <c r="AG12" s="3">
        <f>IRELAND!M$7</f>
        <v>54.837732082608703</v>
      </c>
      <c r="AH12" s="3">
        <f>IRELAND!N$7</f>
        <v>55.413550165217387</v>
      </c>
      <c r="AI12" s="3">
        <f>IRELAND!O$7</f>
        <v>55.151659956521733</v>
      </c>
      <c r="AJ12" s="3">
        <f>IRELAND!P$7</f>
        <v>52.90607115652174</v>
      </c>
      <c r="AK12" s="3">
        <f>IRELAND!Q$7</f>
        <v>52.58671551304348</v>
      </c>
      <c r="AL12" s="3">
        <f>IRELAND!R$7</f>
        <v>53.196731030434783</v>
      </c>
      <c r="AM12" s="3">
        <f>IRELAND!S$7</f>
        <v>53.613532973913046</v>
      </c>
      <c r="AN12" s="3">
        <f>IRELAND!T$7</f>
        <v>52.204398278260868</v>
      </c>
      <c r="AO12" s="3">
        <f>IRELAND!U$7</f>
        <v>50.983115308695645</v>
      </c>
      <c r="AP12" s="3">
        <f>IRELAND!V$7</f>
        <v>46.384556552173919</v>
      </c>
      <c r="AQ12" s="3">
        <f>IRELAND!W$7</f>
        <v>38.875529</v>
      </c>
      <c r="AR12" s="3">
        <f>IRELAND!X$7</f>
        <v>36.726055830434781</v>
      </c>
      <c r="AS12" s="3">
        <f>IRELAND!Y$7</f>
        <v>32.814612356521735</v>
      </c>
      <c r="AT12" s="3">
        <f>IRELAND!Z$7</f>
        <v>33.551134034782606</v>
      </c>
      <c r="AU12" s="3">
        <f>IRELAND!AA$7</f>
        <v>34.038516126086961</v>
      </c>
      <c r="AV12" s="3">
        <f>IRELAND!AB$7</f>
        <v>33.668693130434782</v>
      </c>
      <c r="AW12" s="3">
        <f>IRELAND!AC$7</f>
        <v>34.505249039130433</v>
      </c>
      <c r="AX12" s="3">
        <f>IRELAND!AD$7</f>
        <v>34.501484773913042</v>
      </c>
      <c r="AY12" s="3">
        <f>IRELAND!AE$7</f>
        <v>33.745469191304345</v>
      </c>
      <c r="AZ12" s="3">
        <f>IRELAND!AF$7</f>
        <v>33.88095680869565</v>
      </c>
      <c r="BA12" s="3">
        <f>IRELAND!AG$7</f>
        <v>31.367551082608696</v>
      </c>
      <c r="BB12" s="3">
        <f>IRELAND!AH$7</f>
        <v>28.908755339130433</v>
      </c>
      <c r="BC12" s="3">
        <f>IRELAND!AI$7</f>
        <v>0</v>
      </c>
      <c r="BD12" s="3">
        <f>IRELAND!AJ$7</f>
        <v>0</v>
      </c>
      <c r="BE12" s="3">
        <f>IRELAND!AK$7</f>
        <v>0</v>
      </c>
      <c r="BH12" s="3"/>
      <c r="BI12" s="3"/>
      <c r="BJ12" s="15"/>
      <c r="BK12" s="15"/>
      <c r="BL12" s="15"/>
      <c r="BM12" s="16"/>
      <c r="BN12" s="16"/>
    </row>
    <row r="13" spans="2:66" x14ac:dyDescent="0.35">
      <c r="B13">
        <v>1997</v>
      </c>
      <c r="C13" s="23">
        <v>116.55366270434781</v>
      </c>
      <c r="D13" s="23">
        <v>82.979282947826093</v>
      </c>
      <c r="E13" s="23">
        <v>82.647281043478273</v>
      </c>
      <c r="F13" s="23">
        <v>545.48951739130428</v>
      </c>
      <c r="G13" s="23">
        <v>617.37267260869555</v>
      </c>
      <c r="H13" s="23">
        <v>10.407216387826088</v>
      </c>
      <c r="I13" s="23">
        <v>51.565928369565206</v>
      </c>
      <c r="J13" s="23">
        <v>10.736011993913044</v>
      </c>
      <c r="K13" s="23">
        <v>161.38715134347825</v>
      </c>
      <c r="L13" s="23">
        <v>71.300796213043469</v>
      </c>
      <c r="M13" s="23">
        <v>85.593235243478262</v>
      </c>
      <c r="N13" s="23">
        <v>408.28724452173913</v>
      </c>
      <c r="O13" s="23">
        <v>32.281715473913046</v>
      </c>
      <c r="P13" s="23">
        <v>73.481440078260874</v>
      </c>
      <c r="Q13" s="23">
        <v>725.72797804347817</v>
      </c>
      <c r="R13" s="23">
        <v>3075.8111343643477</v>
      </c>
      <c r="S13" s="23">
        <v>235.47219926086959</v>
      </c>
      <c r="T13" s="23">
        <v>286.69444513043481</v>
      </c>
      <c r="U13" s="23">
        <v>5453.3446654984327</v>
      </c>
      <c r="W13" t="s">
        <v>26</v>
      </c>
      <c r="X13" s="3">
        <f>LUXEMBOURG!D$7</f>
        <v>12.434199430434784</v>
      </c>
      <c r="Y13" s="3">
        <f>LUXEMBOURG!E$7</f>
        <v>14.156663335652173</v>
      </c>
      <c r="Z13" s="3">
        <f>LUXEMBOURG!F$7</f>
        <v>14.192745328695651</v>
      </c>
      <c r="AA13" s="3">
        <f>LUXEMBOURG!G$7</f>
        <v>13.530190714782609</v>
      </c>
      <c r="AB13" s="3">
        <f>LUXEMBOURG!H$7</f>
        <v>12.466111289130435</v>
      </c>
      <c r="AC13" s="3">
        <f>LUXEMBOURG!I$7</f>
        <v>10.644053</v>
      </c>
      <c r="AD13" s="3">
        <f>LUXEMBOURG!J$7</f>
        <v>10.681403499565217</v>
      </c>
      <c r="AE13" s="3">
        <f>LUXEMBOURG!K$7</f>
        <v>10.736011993913044</v>
      </c>
      <c r="AF13" s="3">
        <f>LUXEMBOURG!L$7</f>
        <v>10.525175673478261</v>
      </c>
      <c r="AG13" s="3">
        <f>LUXEMBOURG!M$7</f>
        <v>11.333731107391305</v>
      </c>
      <c r="AH13" s="3">
        <f>LUXEMBOURG!N$7</f>
        <v>12.583864016956522</v>
      </c>
      <c r="AI13" s="3">
        <f>LUXEMBOURG!O$7</f>
        <v>13.172791200434784</v>
      </c>
      <c r="AJ13" s="3">
        <f>LUXEMBOURG!P$7</f>
        <v>13.272912270434782</v>
      </c>
      <c r="AK13" s="3">
        <f>LUXEMBOURG!Q$7</f>
        <v>14.023123093913044</v>
      </c>
      <c r="AL13" s="3">
        <f>LUXEMBOURG!R$7</f>
        <v>16.664807530000001</v>
      </c>
      <c r="AM13" s="3">
        <f>LUXEMBOURG!S$7</f>
        <v>17.25044804304348</v>
      </c>
      <c r="AN13" s="3">
        <f>LUXEMBOURG!T$7</f>
        <v>15.622514825217392</v>
      </c>
      <c r="AO13" s="3">
        <f>LUXEMBOURG!U$7</f>
        <v>14.139785754347827</v>
      </c>
      <c r="AP13" s="3">
        <f>LUXEMBOURG!V$7</f>
        <v>13.149054733043476</v>
      </c>
      <c r="AQ13" s="3">
        <f>LUXEMBOURG!W$7</f>
        <v>11.722828901304348</v>
      </c>
      <c r="AR13" s="3">
        <f>LUXEMBOURG!X$7</f>
        <v>11.986056463043479</v>
      </c>
      <c r="AS13" s="3">
        <f>LUXEMBOURG!Y$7</f>
        <v>12.202041435652175</v>
      </c>
      <c r="AT13" s="3">
        <f>LUXEMBOURG!Z$7</f>
        <v>11.400020477391303</v>
      </c>
      <c r="AU13" s="3">
        <f>LUXEMBOURG!AA$7</f>
        <v>10.379185536086956</v>
      </c>
      <c r="AV13" s="3">
        <f>LUXEMBOURG!AB$7</f>
        <v>9.7292919682608687</v>
      </c>
      <c r="AW13" s="3">
        <f>LUXEMBOURG!AC$7</f>
        <v>8.6650413256521741</v>
      </c>
      <c r="AX13" s="3">
        <f>LUXEMBOURG!AD$7</f>
        <v>7.842103134782608</v>
      </c>
      <c r="AY13" s="3">
        <f>LUXEMBOURG!AE$7</f>
        <v>6.9688968878260864</v>
      </c>
      <c r="AZ13" s="3">
        <f>LUXEMBOURG!AF$7</f>
        <v>6.4036276347826098</v>
      </c>
      <c r="BA13" s="3">
        <f>LUXEMBOURG!AG$7</f>
        <v>6.0404303521739129</v>
      </c>
      <c r="BB13" s="3">
        <f>LUXEMBOURG!AH$7</f>
        <v>4.8898450604347827</v>
      </c>
      <c r="BC13" s="3">
        <f>LUXEMBOURG!AI$7</f>
        <v>0</v>
      </c>
      <c r="BD13" s="3">
        <f>LUXEMBOURG!AJ$7</f>
        <v>0</v>
      </c>
      <c r="BE13" s="3">
        <f>LUXEMBOURG!AK$7</f>
        <v>0</v>
      </c>
      <c r="BH13" s="3"/>
      <c r="BI13" s="3"/>
      <c r="BJ13" s="17"/>
      <c r="BK13" s="15"/>
      <c r="BL13" s="15"/>
      <c r="BM13" s="18"/>
      <c r="BN13" s="16"/>
    </row>
    <row r="14" spans="2:66" x14ac:dyDescent="0.35">
      <c r="B14">
        <v>1998</v>
      </c>
      <c r="C14" s="23">
        <v>117.01747469999999</v>
      </c>
      <c r="D14" s="23">
        <v>76.907278882608693</v>
      </c>
      <c r="E14" s="23">
        <v>78.346963647826101</v>
      </c>
      <c r="F14" s="23">
        <v>556.31176878260874</v>
      </c>
      <c r="G14" s="23">
        <v>608.85087504347825</v>
      </c>
      <c r="H14" s="23">
        <v>10.05893645826087</v>
      </c>
      <c r="I14" s="23">
        <v>54.498526295652177</v>
      </c>
      <c r="J14" s="23">
        <v>10.525175673478261</v>
      </c>
      <c r="K14" s="23">
        <v>155.23401067391305</v>
      </c>
      <c r="L14" s="23">
        <v>71.65877618260869</v>
      </c>
      <c r="M14" s="23">
        <v>89.525032891304349</v>
      </c>
      <c r="N14" s="23">
        <v>407.30586886956519</v>
      </c>
      <c r="O14" s="23">
        <v>32.121646900000002</v>
      </c>
      <c r="P14" s="23">
        <v>70.552775999999994</v>
      </c>
      <c r="Q14" s="23">
        <v>701.05343517391304</v>
      </c>
      <c r="R14" s="23">
        <v>3039.9685461752174</v>
      </c>
      <c r="S14" s="23">
        <v>242.20001917391306</v>
      </c>
      <c r="T14" s="23">
        <v>294.88576721739128</v>
      </c>
      <c r="U14" s="23">
        <v>5369.5861614597388</v>
      </c>
      <c r="W14" t="s">
        <v>30</v>
      </c>
      <c r="X14" s="3">
        <f>NETHERLANDS!D$7</f>
        <v>203.71719857391304</v>
      </c>
      <c r="Y14" s="3">
        <f>NETHERLANDS!E$7</f>
        <v>200.2755385826087</v>
      </c>
      <c r="Z14" s="3">
        <f>NETHERLANDS!F$7</f>
        <v>195.92913568260866</v>
      </c>
      <c r="AA14" s="3">
        <f>NETHERLANDS!G$7</f>
        <v>190.84115107826085</v>
      </c>
      <c r="AB14" s="3">
        <f>NETHERLANDS!H$7</f>
        <v>178.11264197391301</v>
      </c>
      <c r="AC14" s="3">
        <f>NETHERLANDS!I$7</f>
        <v>173.54325997826086</v>
      </c>
      <c r="AD14" s="3">
        <f>NETHERLANDS!J$7</f>
        <v>169.7908250956522</v>
      </c>
      <c r="AE14" s="3">
        <f>NETHERLANDS!K$7</f>
        <v>161.38715134347825</v>
      </c>
      <c r="AF14" s="3">
        <f>NETHERLANDS!L$7</f>
        <v>155.23401067391305</v>
      </c>
      <c r="AG14" s="3">
        <f>NETHERLANDS!M$7</f>
        <v>152.91839770869564</v>
      </c>
      <c r="AH14" s="3">
        <f>NETHERLANDS!N$7</f>
        <v>147.16659680434782</v>
      </c>
      <c r="AI14" s="3">
        <f>NETHERLANDS!O$7</f>
        <v>143.5679763</v>
      </c>
      <c r="AJ14" s="3">
        <f>NETHERLANDS!P$7</f>
        <v>138.75998253478261</v>
      </c>
      <c r="AK14" s="3">
        <f>NETHERLANDS!Q$7</f>
        <v>137.73900703043478</v>
      </c>
      <c r="AL14" s="3">
        <f>NETHERLANDS!R$7</f>
        <v>132.99661011304349</v>
      </c>
      <c r="AM14" s="3">
        <f>NETHERLANDS!S$7</f>
        <v>130.85076857391303</v>
      </c>
      <c r="AN14" s="3">
        <f>NETHERLANDS!T$7</f>
        <v>129.21142615652175</v>
      </c>
      <c r="AO14" s="3">
        <f>NETHERLANDS!U$7</f>
        <v>124.07463237826087</v>
      </c>
      <c r="AP14" s="3">
        <f>NETHERLANDS!V$7</f>
        <v>121.28166266086959</v>
      </c>
      <c r="AQ14" s="3">
        <f>NETHERLANDS!W$7</f>
        <v>109.5494166869565</v>
      </c>
      <c r="AR14" s="3">
        <f>NETHERLANDS!X$7</f>
        <v>107.89142407826087</v>
      </c>
      <c r="AS14" s="3">
        <f>NETHERLANDS!Y$7</f>
        <v>103.90717406086958</v>
      </c>
      <c r="AT14" s="3">
        <f>NETHERLANDS!Z$7</f>
        <v>97.878881647826077</v>
      </c>
      <c r="AU14" s="3">
        <f>NETHERLANDS!AA$7</f>
        <v>94.586363321739142</v>
      </c>
      <c r="AV14" s="3">
        <f>NETHERLANDS!AB$7</f>
        <v>87.190696447826085</v>
      </c>
      <c r="AW14" s="3">
        <f>NETHERLANDS!AC$7</f>
        <v>86.310909391304349</v>
      </c>
      <c r="AX14" s="3">
        <f>NETHERLANDS!AD$7</f>
        <v>81.475542460869562</v>
      </c>
      <c r="AY14" s="3">
        <f>NETHERLANDS!AE$7</f>
        <v>78.369302565217396</v>
      </c>
      <c r="AZ14" s="3">
        <f>NETHERLANDS!AF$7</f>
        <v>76.14139518695653</v>
      </c>
      <c r="BA14" s="3">
        <f>NETHERLANDS!AG$7</f>
        <v>71.414267886956523</v>
      </c>
      <c r="BB14" s="3">
        <f>NETHERLANDS!AH$7</f>
        <v>64.148010530434789</v>
      </c>
      <c r="BC14" s="3">
        <f>NETHERLANDS!AI$7</f>
        <v>0</v>
      </c>
      <c r="BD14" s="3">
        <f>NETHERLANDS!AJ$7</f>
        <v>0</v>
      </c>
      <c r="BE14" s="3">
        <f>NETHERLANDS!AK$7</f>
        <v>0</v>
      </c>
      <c r="BH14" s="3"/>
      <c r="BI14" s="3"/>
      <c r="BJ14" s="15"/>
      <c r="BK14" s="15"/>
      <c r="BL14" s="15"/>
      <c r="BM14" s="16"/>
      <c r="BN14" s="16"/>
    </row>
    <row r="15" spans="2:66" x14ac:dyDescent="0.35">
      <c r="B15">
        <v>1999</v>
      </c>
      <c r="C15" s="23">
        <v>108.80766667826087</v>
      </c>
      <c r="D15" s="23">
        <v>71.254647221739134</v>
      </c>
      <c r="E15" s="23">
        <v>76.930851017391305</v>
      </c>
      <c r="F15" s="23">
        <v>544.79069552173917</v>
      </c>
      <c r="G15" s="23">
        <v>598.60426621739134</v>
      </c>
      <c r="H15" s="23">
        <v>10.055608442173911</v>
      </c>
      <c r="I15" s="23">
        <v>54.837732082608703</v>
      </c>
      <c r="J15" s="23">
        <v>11.333731107391305</v>
      </c>
      <c r="K15" s="23">
        <v>152.91839770869564</v>
      </c>
      <c r="L15" s="23">
        <v>69.352244713043476</v>
      </c>
      <c r="M15" s="23">
        <v>93.060665052173931</v>
      </c>
      <c r="N15" s="23">
        <v>408.52228747826086</v>
      </c>
      <c r="O15" s="23">
        <v>31.996559121739132</v>
      </c>
      <c r="P15" s="23">
        <v>68.522457591304359</v>
      </c>
      <c r="Q15" s="23">
        <v>665.22777695652178</v>
      </c>
      <c r="R15" s="23">
        <v>2966.2155869104349</v>
      </c>
      <c r="S15" s="23">
        <v>254.14687900000001</v>
      </c>
      <c r="T15" s="23">
        <v>309.4314269565217</v>
      </c>
      <c r="U15" s="23">
        <v>5263.5079017944363</v>
      </c>
      <c r="W15" t="s">
        <v>31</v>
      </c>
      <c r="X15" s="3">
        <f>NORWAY!D$7</f>
        <v>60.107847313043479</v>
      </c>
      <c r="Y15" s="3">
        <f>NORWAY!E$7</f>
        <v>58.173104956521733</v>
      </c>
      <c r="Z15" s="3">
        <f>NORWAY!F$7</f>
        <v>59.474671382608697</v>
      </c>
      <c r="AA15" s="3">
        <f>NORWAY!G$7</f>
        <v>61.065471447826084</v>
      </c>
      <c r="AB15" s="3">
        <f>NORWAY!H$7</f>
        <v>62.485847656521749</v>
      </c>
      <c r="AC15" s="3">
        <f>NORWAY!I$7</f>
        <v>65.879953360869564</v>
      </c>
      <c r="AD15" s="3">
        <f>NORWAY!J$7</f>
        <v>68.693420234782607</v>
      </c>
      <c r="AE15" s="3">
        <f>NORWAY!K$7</f>
        <v>71.300796213043469</v>
      </c>
      <c r="AF15" s="3">
        <f>NORWAY!L$7</f>
        <v>71.65877618260869</v>
      </c>
      <c r="AG15" s="3">
        <f>NORWAY!M$7</f>
        <v>69.352244713043476</v>
      </c>
      <c r="AH15" s="3">
        <f>NORWAY!N$7</f>
        <v>65.421881426086955</v>
      </c>
      <c r="AI15" s="3">
        <f>NORWAY!O$7</f>
        <v>64.942324756521742</v>
      </c>
      <c r="AJ15" s="3">
        <f>NORWAY!P$7</f>
        <v>63.297413139130434</v>
      </c>
      <c r="AK15" s="3">
        <f>NORWAY!Q$7</f>
        <v>63.856001786956519</v>
      </c>
      <c r="AL15" s="3">
        <f>NORWAY!R$7</f>
        <v>63.450771117391312</v>
      </c>
      <c r="AM15" s="3">
        <f>NORWAY!S$7</f>
        <v>63.614044930434787</v>
      </c>
      <c r="AN15" s="3">
        <f>NORWAY!T$7</f>
        <v>63.708249104347821</v>
      </c>
      <c r="AO15" s="3">
        <f>NORWAY!U$7</f>
        <v>64.730417013043478</v>
      </c>
      <c r="AP15" s="3">
        <f>NORWAY!V$7</f>
        <v>62.802621882608697</v>
      </c>
      <c r="AQ15" s="3">
        <f>NORWAY!W$7</f>
        <v>59.582743499999999</v>
      </c>
      <c r="AR15" s="3">
        <f>NORWAY!X$7</f>
        <v>60.913719665217386</v>
      </c>
      <c r="AS15" s="3">
        <f>NORWAY!Y$7</f>
        <v>60.32723114782609</v>
      </c>
      <c r="AT15" s="3">
        <f>NORWAY!Z$7</f>
        <v>59.229600500000004</v>
      </c>
      <c r="AU15" s="3">
        <f>NORWAY!AA$7</f>
        <v>58.262702460869562</v>
      </c>
      <c r="AV15" s="3">
        <f>NORWAY!AB$7</f>
        <v>57.7246278</v>
      </c>
      <c r="AW15" s="3">
        <f>NORWAY!AC$7</f>
        <v>55.121582934782609</v>
      </c>
      <c r="AX15" s="3">
        <f>NORWAY!AD$7</f>
        <v>52.500579904347831</v>
      </c>
      <c r="AY15" s="3">
        <f>NORWAY!AE$7</f>
        <v>51.08199502608695</v>
      </c>
      <c r="AZ15" s="3">
        <f>NORWAY!AF$7</f>
        <v>50.131020708695644</v>
      </c>
      <c r="BA15" s="3">
        <f>NORWAY!AG$7</f>
        <v>47.973776656521743</v>
      </c>
      <c r="BB15" s="3">
        <f>NORWAY!AH$7</f>
        <v>44.9776514173913</v>
      </c>
      <c r="BC15" s="3">
        <f>NORWAY!AI$7</f>
        <v>0</v>
      </c>
      <c r="BD15" s="3">
        <f>NORWAY!AJ$7</f>
        <v>0</v>
      </c>
      <c r="BE15" s="3">
        <f>NORWAY!AK$7</f>
        <v>0</v>
      </c>
      <c r="BF15" s="6"/>
      <c r="BH15" s="3"/>
      <c r="BI15" s="3"/>
      <c r="BJ15" s="14"/>
      <c r="BK15" s="14"/>
      <c r="BL15" s="14"/>
    </row>
    <row r="16" spans="2:66" x14ac:dyDescent="0.35">
      <c r="B16">
        <v>2000</v>
      </c>
      <c r="C16" s="23">
        <v>109.24471603043477</v>
      </c>
      <c r="D16" s="23">
        <v>67.354159082608689</v>
      </c>
      <c r="E16" s="23">
        <v>73.385589139130431</v>
      </c>
      <c r="F16" s="23">
        <v>526.55163339130445</v>
      </c>
      <c r="G16" s="23">
        <v>575.45800443478265</v>
      </c>
      <c r="H16" s="23">
        <v>9.8820883395652164</v>
      </c>
      <c r="I16" s="23">
        <v>55.413550165217387</v>
      </c>
      <c r="J16" s="23">
        <v>12.583864016956522</v>
      </c>
      <c r="K16" s="23">
        <v>147.16659680434782</v>
      </c>
      <c r="L16" s="23">
        <v>65.421881426086955</v>
      </c>
      <c r="M16" s="23">
        <v>91.475540617391303</v>
      </c>
      <c r="N16" s="23">
        <v>410.67054091304345</v>
      </c>
      <c r="O16" s="23">
        <v>31.356663099999995</v>
      </c>
      <c r="P16" s="23">
        <v>67.623389734782606</v>
      </c>
      <c r="Q16" s="23">
        <v>638.63152347826087</v>
      </c>
      <c r="R16" s="23">
        <v>2882.2197406739128</v>
      </c>
      <c r="S16" s="23">
        <v>266.94193126086958</v>
      </c>
      <c r="T16" s="23">
        <v>322.57920739130435</v>
      </c>
      <c r="U16" s="23">
        <v>5285.6033507702159</v>
      </c>
      <c r="W16" t="s">
        <v>33</v>
      </c>
      <c r="X16" s="3">
        <f>PORTUGAL!D$7</f>
        <v>79.160813747826083</v>
      </c>
      <c r="Y16" s="3">
        <f>PORTUGAL!E$7</f>
        <v>83.524747843478266</v>
      </c>
      <c r="Z16" s="3">
        <f>PORTUGAL!F$7</f>
        <v>89.95123230434784</v>
      </c>
      <c r="AA16" s="3">
        <f>PORTUGAL!G$7</f>
        <v>86.935924965217382</v>
      </c>
      <c r="AB16" s="3">
        <f>PORTUGAL!H$7</f>
        <v>86.891089173913045</v>
      </c>
      <c r="AC16" s="3">
        <f>PORTUGAL!I$7</f>
        <v>90.394109826086947</v>
      </c>
      <c r="AD16" s="3">
        <f>PORTUGAL!J$7</f>
        <v>84.873571086956517</v>
      </c>
      <c r="AE16" s="3">
        <f>PORTUGAL!K$7</f>
        <v>85.593235243478262</v>
      </c>
      <c r="AF16" s="3">
        <f>PORTUGAL!L$7</f>
        <v>89.525032891304349</v>
      </c>
      <c r="AG16" s="3">
        <f>PORTUGAL!M$7</f>
        <v>93.060665052173931</v>
      </c>
      <c r="AH16" s="3">
        <f>PORTUGAL!N$7</f>
        <v>91.475540617391303</v>
      </c>
      <c r="AI16" s="3">
        <f>PORTUGAL!O$7</f>
        <v>90.656904617391305</v>
      </c>
      <c r="AJ16" s="3">
        <f>PORTUGAL!P$7</f>
        <v>92.363577021739133</v>
      </c>
      <c r="AK16" s="3">
        <f>PORTUGAL!Q$7</f>
        <v>84.919711160869568</v>
      </c>
      <c r="AL16" s="3">
        <f>PORTUGAL!R$7</f>
        <v>85.684744386956524</v>
      </c>
      <c r="AM16" s="3">
        <f>PORTUGAL!S$7</f>
        <v>86.147662939130427</v>
      </c>
      <c r="AN16" s="3">
        <f>PORTUGAL!T$7</f>
        <v>79.614010213043471</v>
      </c>
      <c r="AO16" s="3">
        <f>PORTUGAL!U$7</f>
        <v>76.496836165217388</v>
      </c>
      <c r="AP16" s="3">
        <f>PORTUGAL!V$7</f>
        <v>71.046021686956522</v>
      </c>
      <c r="AQ16" s="3">
        <f>PORTUGAL!W$7</f>
        <v>67.177196617391303</v>
      </c>
      <c r="AR16" s="3">
        <f>PORTUGAL!X$7</f>
        <v>62.024737569565211</v>
      </c>
      <c r="AS16" s="3">
        <f>PORTUGAL!Y$7</f>
        <v>56.895324652173912</v>
      </c>
      <c r="AT16" s="3">
        <f>PORTUGAL!Z$7</f>
        <v>52.833911169565219</v>
      </c>
      <c r="AU16" s="3">
        <f>PORTUGAL!AA$7</f>
        <v>51.641618152173912</v>
      </c>
      <c r="AV16" s="3">
        <f>PORTUGAL!AB$7</f>
        <v>50.905475173913047</v>
      </c>
      <c r="AW16" s="3">
        <f>PORTUGAL!AC$7</f>
        <v>51.799779134782611</v>
      </c>
      <c r="AX16" s="3">
        <f>PORTUGAL!AD$7</f>
        <v>49.682612943478262</v>
      </c>
      <c r="AY16" s="3">
        <f>PORTUGAL!AE$7</f>
        <v>50.643916065217397</v>
      </c>
      <c r="AZ16" s="3">
        <f>PORTUGAL!AF$7</f>
        <v>48.903210239130431</v>
      </c>
      <c r="BA16" s="3">
        <f>PORTUGAL!AG$7</f>
        <v>47.046078830434787</v>
      </c>
      <c r="BB16" s="3">
        <f>PORTUGAL!AH$7</f>
        <v>41.091420665217399</v>
      </c>
      <c r="BC16" s="3">
        <f>PORTUGAL!AI$7</f>
        <v>0</v>
      </c>
      <c r="BD16" s="3">
        <f>PORTUGAL!AJ$7</f>
        <v>0</v>
      </c>
      <c r="BE16" s="3">
        <f>PORTUGAL!AK$7</f>
        <v>0</v>
      </c>
      <c r="BH16" s="3"/>
      <c r="BI16" s="3"/>
      <c r="BJ16" s="14"/>
      <c r="BK16" s="14"/>
      <c r="BL16" s="14"/>
    </row>
    <row r="17" spans="2:64" x14ac:dyDescent="0.35">
      <c r="B17">
        <v>2001</v>
      </c>
      <c r="C17" s="23">
        <v>105.48809210434784</v>
      </c>
      <c r="D17" s="23">
        <v>66.482152921739129</v>
      </c>
      <c r="E17" s="23">
        <v>74.405565560869576</v>
      </c>
      <c r="F17" s="23">
        <v>514.43137291304356</v>
      </c>
      <c r="G17" s="23">
        <v>558.46643726086961</v>
      </c>
      <c r="H17" s="23">
        <v>8.7903184752173917</v>
      </c>
      <c r="I17" s="23">
        <v>55.151659956521733</v>
      </c>
      <c r="J17" s="23">
        <v>13.172791200434784</v>
      </c>
      <c r="K17" s="23">
        <v>143.5679763</v>
      </c>
      <c r="L17" s="23">
        <v>64.942324756521742</v>
      </c>
      <c r="M17" s="23">
        <v>90.656904617391305</v>
      </c>
      <c r="N17" s="23">
        <v>400.95524486956526</v>
      </c>
      <c r="O17" s="23">
        <v>30.317457218695655</v>
      </c>
      <c r="P17" s="23">
        <v>64.616765317391312</v>
      </c>
      <c r="Q17" s="23">
        <v>621.36284213043473</v>
      </c>
      <c r="R17" s="23">
        <v>2812.8079056030438</v>
      </c>
      <c r="S17" s="23">
        <v>263.14015000000001</v>
      </c>
      <c r="T17" s="23">
        <v>318.51430130434784</v>
      </c>
      <c r="U17" s="23">
        <v>5311.7994746764361</v>
      </c>
      <c r="W17" t="s">
        <v>39</v>
      </c>
      <c r="X17" s="3">
        <f>SPAIN!D$7</f>
        <v>403.70355230434785</v>
      </c>
      <c r="Y17" s="3">
        <f>SPAIN!E$7</f>
        <v>416.24022939130435</v>
      </c>
      <c r="Z17" s="3">
        <f>SPAIN!F$7</f>
        <v>422.4135540434782</v>
      </c>
      <c r="AA17" s="3">
        <f>SPAIN!G$7</f>
        <v>403.27370665217393</v>
      </c>
      <c r="AB17" s="3">
        <f>SPAIN!H$7</f>
        <v>405.19654943478258</v>
      </c>
      <c r="AC17" s="3">
        <f>SPAIN!I$7</f>
        <v>407.13124291304342</v>
      </c>
      <c r="AD17" s="3">
        <f>SPAIN!J$7</f>
        <v>402.53361826086962</v>
      </c>
      <c r="AE17" s="3">
        <f>SPAIN!K$7</f>
        <v>408.28724452173913</v>
      </c>
      <c r="AF17" s="3">
        <f>SPAIN!L$7</f>
        <v>407.30586886956519</v>
      </c>
      <c r="AG17" s="3">
        <f>SPAIN!M$7</f>
        <v>408.52228747826086</v>
      </c>
      <c r="AH17" s="3">
        <f>SPAIN!N$7</f>
        <v>410.67054091304345</v>
      </c>
      <c r="AI17" s="3">
        <f>SPAIN!O$7</f>
        <v>400.95524486956526</v>
      </c>
      <c r="AJ17" s="3">
        <f>SPAIN!P$7</f>
        <v>408.22677882608696</v>
      </c>
      <c r="AK17" s="3">
        <f>SPAIN!Q$7</f>
        <v>411.13898426086962</v>
      </c>
      <c r="AL17" s="3">
        <f>SPAIN!R$7</f>
        <v>415.96502560869561</v>
      </c>
      <c r="AM17" s="3">
        <f>SPAIN!S$7</f>
        <v>408.64168008695657</v>
      </c>
      <c r="AN17" s="3">
        <f>SPAIN!T$7</f>
        <v>399.69506165217393</v>
      </c>
      <c r="AO17" s="3">
        <f>SPAIN!U$7</f>
        <v>399.79788069565217</v>
      </c>
      <c r="AP17" s="3">
        <f>SPAIN!V$7</f>
        <v>341.08721499999996</v>
      </c>
      <c r="AQ17" s="3">
        <f>SPAIN!W$7</f>
        <v>305.62894386956521</v>
      </c>
      <c r="AR17" s="3">
        <f>SPAIN!X$7</f>
        <v>289.29562285217389</v>
      </c>
      <c r="AS17" s="3">
        <f>SPAIN!Y$7</f>
        <v>288.84972090434786</v>
      </c>
      <c r="AT17" s="3">
        <f>SPAIN!Z$7</f>
        <v>274.13861765652172</v>
      </c>
      <c r="AU17" s="3">
        <f>SPAIN!AA$7</f>
        <v>252.71134289130438</v>
      </c>
      <c r="AV17" s="3">
        <f>SPAIN!AB$7</f>
        <v>251.11324395652173</v>
      </c>
      <c r="AW17" s="3">
        <f>SPAIN!AC$7</f>
        <v>257.92659696086957</v>
      </c>
      <c r="AX17" s="3">
        <f>SPAIN!AD$7</f>
        <v>245.60298611739131</v>
      </c>
      <c r="AY17" s="3">
        <f>SPAIN!AE$7</f>
        <v>246.6421147826087</v>
      </c>
      <c r="AZ17" s="3">
        <f>SPAIN!AF$7</f>
        <v>242.92422608695651</v>
      </c>
      <c r="BA17" s="3">
        <f>SPAIN!AG$7</f>
        <v>225.65860653913043</v>
      </c>
      <c r="BB17" s="3">
        <f>SPAIN!AH$7</f>
        <v>192.6827680826087</v>
      </c>
      <c r="BC17" s="3">
        <f>SPAIN!AI$7</f>
        <v>0</v>
      </c>
      <c r="BD17" s="3">
        <f>SPAIN!AJ$7</f>
        <v>0</v>
      </c>
      <c r="BE17" s="3">
        <f>SPAIN!AK$7</f>
        <v>0</v>
      </c>
      <c r="BH17" s="3"/>
      <c r="BI17" s="3"/>
      <c r="BJ17" s="14"/>
      <c r="BK17" s="14"/>
      <c r="BL17" s="14"/>
    </row>
    <row r="18" spans="2:64" x14ac:dyDescent="0.35">
      <c r="B18">
        <v>2002</v>
      </c>
      <c r="C18" s="23">
        <v>102.06285916521738</v>
      </c>
      <c r="D18" s="23">
        <v>65.689017252173912</v>
      </c>
      <c r="E18" s="23">
        <v>73.747416978260858</v>
      </c>
      <c r="F18" s="23">
        <v>502.03009226086959</v>
      </c>
      <c r="G18" s="23">
        <v>539.76896430434783</v>
      </c>
      <c r="H18" s="23">
        <v>9.4814433608695659</v>
      </c>
      <c r="I18" s="23">
        <v>52.90607115652174</v>
      </c>
      <c r="J18" s="23">
        <v>13.272912270434782</v>
      </c>
      <c r="K18" s="23">
        <v>138.75998253478261</v>
      </c>
      <c r="L18" s="23">
        <v>63.297413139130434</v>
      </c>
      <c r="M18" s="23">
        <v>92.363577021739133</v>
      </c>
      <c r="N18" s="23">
        <v>408.22677882608696</v>
      </c>
      <c r="O18" s="23">
        <v>28.854674800000002</v>
      </c>
      <c r="P18" s="23">
        <v>62.293665121739124</v>
      </c>
      <c r="Q18" s="23">
        <v>591.01613321739126</v>
      </c>
      <c r="R18" s="23">
        <v>2743.7710014095651</v>
      </c>
      <c r="S18" s="23">
        <v>257.92972313043481</v>
      </c>
      <c r="T18" s="23">
        <v>311.62475826086956</v>
      </c>
      <c r="U18" s="23">
        <v>5329.8639312520017</v>
      </c>
      <c r="W18" t="s">
        <v>41</v>
      </c>
      <c r="X18" s="3">
        <f>SWITZERLAND!D$7</f>
        <v>43.990787917391302</v>
      </c>
      <c r="Y18" s="3">
        <f>SWITZERLAND!E$7</f>
        <v>43.042739569565221</v>
      </c>
      <c r="Z18" s="3">
        <f>SWITZERLAND!F$7</f>
        <v>41.008785634782605</v>
      </c>
      <c r="AA18" s="3">
        <f>SWITZERLAND!G$7</f>
        <v>37.365194513043477</v>
      </c>
      <c r="AB18" s="3">
        <f>SWITZERLAND!H$7</f>
        <v>36.566352565217393</v>
      </c>
      <c r="AC18" s="3">
        <f>SWITZERLAND!I$7</f>
        <v>35.293454334782609</v>
      </c>
      <c r="AD18" s="3">
        <f>SWITZERLAND!J$7</f>
        <v>33.559181143478263</v>
      </c>
      <c r="AE18" s="3">
        <f>SWITZERLAND!K$7</f>
        <v>32.281715473913046</v>
      </c>
      <c r="AF18" s="3">
        <f>SWITZERLAND!L$7</f>
        <v>32.121646900000002</v>
      </c>
      <c r="AG18" s="3">
        <f>SWITZERLAND!M$7</f>
        <v>31.996559121739132</v>
      </c>
      <c r="AH18" s="3">
        <f>SWITZERLAND!N$7</f>
        <v>31.356663099999995</v>
      </c>
      <c r="AI18" s="3">
        <f>SWITZERLAND!O$7</f>
        <v>30.317457218695655</v>
      </c>
      <c r="AJ18" s="3">
        <f>SWITZERLAND!P$7</f>
        <v>28.854674800000002</v>
      </c>
      <c r="AK18" s="3">
        <f>SWITZERLAND!Q$7</f>
        <v>28.467664138260869</v>
      </c>
      <c r="AL18" s="3">
        <f>SWITZERLAND!R$7</f>
        <v>28.284114953043478</v>
      </c>
      <c r="AM18" s="3">
        <f>SWITZERLAND!S$7</f>
        <v>28.496381245652174</v>
      </c>
      <c r="AN18" s="3">
        <f>SWITZERLAND!T$7</f>
        <v>28.081903892608693</v>
      </c>
      <c r="AO18" s="3">
        <f>SWITZERLAND!U$7</f>
        <v>27.680159113478261</v>
      </c>
      <c r="AP18" s="3">
        <f>SWITZERLAND!V$7</f>
        <v>27.625387665217392</v>
      </c>
      <c r="AQ18" s="3">
        <f>SWITZERLAND!W$7</f>
        <v>26.116995784782606</v>
      </c>
      <c r="AR18" s="3">
        <f>SWITZERLAND!X$7</f>
        <v>25.901934243043481</v>
      </c>
      <c r="AS18" s="3">
        <f>SWITZERLAND!Y$7</f>
        <v>24.641996211304352</v>
      </c>
      <c r="AT18" s="3">
        <f>SWITZERLAND!Z$7</f>
        <v>24.72864500826087</v>
      </c>
      <c r="AU18" s="3">
        <f>SWITZERLAND!AA$7</f>
        <v>24.677776893913041</v>
      </c>
      <c r="AV18" s="3">
        <f>SWITZERLAND!AB$7</f>
        <v>23.455385860869566</v>
      </c>
      <c r="AW18" s="3">
        <f>SWITZERLAND!AC$7</f>
        <v>22.187207283043477</v>
      </c>
      <c r="AX18" s="3">
        <f>SWITZERLAND!AD$7</f>
        <v>21.622092921739128</v>
      </c>
      <c r="AY18" s="3">
        <f>SWITZERLAND!AE$7</f>
        <v>20.586309291739131</v>
      </c>
      <c r="AZ18" s="3">
        <f>SWITZERLAND!AF$7</f>
        <v>19.587759212608695</v>
      </c>
      <c r="BA18" s="3">
        <f>SWITZERLAND!AG$7</f>
        <v>18.571782359565216</v>
      </c>
      <c r="BB18" s="3">
        <f>SWITZERLAND!AH$7</f>
        <v>16.234290361739131</v>
      </c>
      <c r="BC18" s="3">
        <f>SWITZERLAND!AI$7</f>
        <v>0</v>
      </c>
      <c r="BD18" s="3">
        <f>SWITZERLAND!AJ$7</f>
        <v>0</v>
      </c>
      <c r="BE18" s="3">
        <f>SWITZERLAND!AK$7</f>
        <v>0</v>
      </c>
      <c r="BH18" s="3"/>
      <c r="BI18" s="3"/>
      <c r="BJ18" s="14"/>
      <c r="BK18" s="14"/>
      <c r="BL18" s="14"/>
    </row>
    <row r="19" spans="2:64" x14ac:dyDescent="0.35">
      <c r="B19">
        <v>2003</v>
      </c>
      <c r="C19" s="23">
        <v>100.62410107826088</v>
      </c>
      <c r="D19" s="23">
        <v>68.521424878260873</v>
      </c>
      <c r="E19" s="23">
        <v>75.711827921739129</v>
      </c>
      <c r="F19" s="23">
        <v>485.33746221739136</v>
      </c>
      <c r="G19" s="23">
        <v>525.8105811304348</v>
      </c>
      <c r="H19" s="23">
        <v>9.3076297543478255</v>
      </c>
      <c r="I19" s="23">
        <v>52.58671551304348</v>
      </c>
      <c r="J19" s="23">
        <v>14.023123093913044</v>
      </c>
      <c r="K19" s="23">
        <v>137.73900703043478</v>
      </c>
      <c r="L19" s="23">
        <v>63.856001786956519</v>
      </c>
      <c r="M19" s="23">
        <v>84.919711160869568</v>
      </c>
      <c r="N19" s="23">
        <v>411.13898426086962</v>
      </c>
      <c r="O19" s="23">
        <v>28.467664138260869</v>
      </c>
      <c r="P19" s="23">
        <v>61.074946130434782</v>
      </c>
      <c r="Q19" s="23">
        <v>579.33017252173909</v>
      </c>
      <c r="R19" s="23">
        <v>2698.4493526169563</v>
      </c>
      <c r="S19" s="23">
        <v>252.63787073913045</v>
      </c>
      <c r="T19" s="23">
        <v>306.65964304347824</v>
      </c>
      <c r="U19" s="23">
        <v>5395.8448105678244</v>
      </c>
      <c r="W19" t="s">
        <v>40</v>
      </c>
      <c r="X19" s="3">
        <f>SWEDEN!D$7</f>
        <v>87.987867800000004</v>
      </c>
      <c r="Y19" s="3">
        <f>SWEDEN!E$7</f>
        <v>89.31262358260868</v>
      </c>
      <c r="Z19" s="3">
        <f>SWEDEN!F$7</f>
        <v>85.017038552173901</v>
      </c>
      <c r="AA19" s="3">
        <f>SWEDEN!G$7</f>
        <v>81.069342656521741</v>
      </c>
      <c r="AB19" s="3">
        <f>SWEDEN!H$7</f>
        <v>82.021308417391296</v>
      </c>
      <c r="AC19" s="3">
        <f>SWEDEN!I$7</f>
        <v>78.548508926086953</v>
      </c>
      <c r="AD19" s="3">
        <f>SWEDEN!J$7</f>
        <v>76.963970208695656</v>
      </c>
      <c r="AE19" s="3">
        <f>SWEDEN!K$7</f>
        <v>73.481440078260874</v>
      </c>
      <c r="AF19" s="3">
        <f>SWEDEN!L$7</f>
        <v>70.552775999999994</v>
      </c>
      <c r="AG19" s="3">
        <f>SWEDEN!M$7</f>
        <v>68.522457591304359</v>
      </c>
      <c r="AH19" s="3">
        <f>SWEDEN!N$7</f>
        <v>67.623389734782606</v>
      </c>
      <c r="AI19" s="3">
        <f>SWEDEN!O$7</f>
        <v>64.616765317391312</v>
      </c>
      <c r="AJ19" s="3">
        <f>SWEDEN!P$7</f>
        <v>62.293665121739124</v>
      </c>
      <c r="AK19" s="3">
        <f>SWEDEN!Q$7</f>
        <v>61.074946130434782</v>
      </c>
      <c r="AL19" s="3">
        <f>SWEDEN!R$7</f>
        <v>59.958235521739127</v>
      </c>
      <c r="AM19" s="3">
        <f>SWEDEN!S$7</f>
        <v>58.926852204347824</v>
      </c>
      <c r="AN19" s="3">
        <f>SWEDEN!T$7</f>
        <v>58.31469398695652</v>
      </c>
      <c r="AO19" s="3">
        <f>SWEDEN!U$7</f>
        <v>56.906730330434783</v>
      </c>
      <c r="AP19" s="3">
        <f>SWEDEN!V$7</f>
        <v>54.447379060869572</v>
      </c>
      <c r="AQ19" s="3">
        <f>SWEDEN!W$7</f>
        <v>50.584124895652174</v>
      </c>
      <c r="AR19" s="3">
        <f>SWEDEN!X$7</f>
        <v>51.854676786956517</v>
      </c>
      <c r="AS19" s="3">
        <f>SWEDEN!Y$7</f>
        <v>49.770418660869559</v>
      </c>
      <c r="AT19" s="3">
        <f>SWEDEN!Z$7</f>
        <v>47.633745295652169</v>
      </c>
      <c r="AU19" s="3">
        <f>SWEDEN!AA$7</f>
        <v>46.464804491304349</v>
      </c>
      <c r="AV19" s="3">
        <f>SWEDEN!AB$7</f>
        <v>45.801163313043482</v>
      </c>
      <c r="AW19" s="3">
        <f>SWEDEN!AC$7</f>
        <v>44.522363565217397</v>
      </c>
      <c r="AX19" s="3">
        <f>SWEDEN!AD$7</f>
        <v>43.710760221739122</v>
      </c>
      <c r="AY19" s="3">
        <f>SWEDEN!AE$7</f>
        <v>42.052721230434784</v>
      </c>
      <c r="AZ19" s="3">
        <f>SWEDEN!AF$7</f>
        <v>40.852216908695652</v>
      </c>
      <c r="BA19" s="3">
        <f>SWEDEN!AG$7</f>
        <v>38.3639576173913</v>
      </c>
      <c r="BB19" s="3">
        <f>SWEDEN!AH$7</f>
        <v>35.93869239130435</v>
      </c>
      <c r="BC19" s="3">
        <f>SWEDEN!AI$7</f>
        <v>0</v>
      </c>
      <c r="BD19" s="3">
        <f>SWEDEN!AJ$7</f>
        <v>0</v>
      </c>
      <c r="BE19" s="3">
        <f>SWEDEN!AK$7</f>
        <v>0</v>
      </c>
    </row>
    <row r="20" spans="2:64" x14ac:dyDescent="0.35">
      <c r="B20">
        <v>2004</v>
      </c>
      <c r="C20" s="23">
        <v>103.69574460000001</v>
      </c>
      <c r="D20" s="23">
        <v>63.815051269565224</v>
      </c>
      <c r="E20" s="23">
        <v>72.191841278260867</v>
      </c>
      <c r="F20" s="23">
        <v>471.89312373913043</v>
      </c>
      <c r="G20" s="23">
        <v>511.72216169565218</v>
      </c>
      <c r="H20" s="23">
        <v>9.5918240234782619</v>
      </c>
      <c r="I20" s="23">
        <v>53.196731030434783</v>
      </c>
      <c r="J20" s="23">
        <v>16.664807530000001</v>
      </c>
      <c r="K20" s="23">
        <v>132.99661011304349</v>
      </c>
      <c r="L20" s="23">
        <v>63.450771117391312</v>
      </c>
      <c r="M20" s="23">
        <v>85.684744386956524</v>
      </c>
      <c r="N20" s="23">
        <v>415.96502560869561</v>
      </c>
      <c r="O20" s="23">
        <v>28.284114953043478</v>
      </c>
      <c r="P20" s="23">
        <v>59.958235521739127</v>
      </c>
      <c r="Q20" s="23">
        <v>560.30353734782602</v>
      </c>
      <c r="R20" s="23">
        <v>2649.4143242152172</v>
      </c>
      <c r="S20" s="23">
        <v>249.4531714347826</v>
      </c>
      <c r="T20" s="23">
        <v>303.1494382608696</v>
      </c>
      <c r="U20" s="23">
        <v>5451.737232507091</v>
      </c>
      <c r="W20" t="s">
        <v>122</v>
      </c>
      <c r="X20" s="3">
        <f>'UNITED KINGDOM'!D$7</f>
        <v>943.39790756521757</v>
      </c>
      <c r="Y20" s="3">
        <f>'UNITED KINGDOM'!E$7</f>
        <v>918.58484473913052</v>
      </c>
      <c r="Z20" s="3">
        <f>'UNITED KINGDOM'!F$7</f>
        <v>904.55958386956513</v>
      </c>
      <c r="AA20" s="3">
        <f>'UNITED KINGDOM'!G$7</f>
        <v>861.95710604347823</v>
      </c>
      <c r="AB20" s="3">
        <f>'UNITED KINGDOM'!H$7</f>
        <v>845.13014599999997</v>
      </c>
      <c r="AC20" s="3">
        <f>'UNITED KINGDOM'!I$7</f>
        <v>804.59163613043472</v>
      </c>
      <c r="AD20" s="3">
        <f>'UNITED KINGDOM'!J$7</f>
        <v>779.07898447826096</v>
      </c>
      <c r="AE20" s="3">
        <f>'UNITED KINGDOM'!K$7</f>
        <v>725.72797804347817</v>
      </c>
      <c r="AF20" s="3">
        <f>'UNITED KINGDOM'!L$7</f>
        <v>701.05343517391304</v>
      </c>
      <c r="AG20" s="3">
        <f>'UNITED KINGDOM'!M$7</f>
        <v>665.22777695652178</v>
      </c>
      <c r="AH20" s="3">
        <f>'UNITED KINGDOM'!N$7</f>
        <v>638.63152347826087</v>
      </c>
      <c r="AI20" s="3">
        <f>'UNITED KINGDOM'!O$7</f>
        <v>621.36284213043473</v>
      </c>
      <c r="AJ20" s="3">
        <f>'UNITED KINGDOM'!P$7</f>
        <v>591.01613321739126</v>
      </c>
      <c r="AK20" s="3">
        <f>'UNITED KINGDOM'!Q$7</f>
        <v>579.33017252173909</v>
      </c>
      <c r="AL20" s="3">
        <f>'UNITED KINGDOM'!R$7</f>
        <v>560.30353734782602</v>
      </c>
      <c r="AM20" s="3">
        <f>'UNITED KINGDOM'!S$7</f>
        <v>553.07260613043479</v>
      </c>
      <c r="AN20" s="3">
        <f>'UNITED KINGDOM'!T$7</f>
        <v>532.17549821739124</v>
      </c>
      <c r="AO20" s="3">
        <f>'UNITED KINGDOM'!U$7</f>
        <v>508.38870630434792</v>
      </c>
      <c r="AP20" s="3">
        <f>'UNITED KINGDOM'!V$7</f>
        <v>455.35332773913046</v>
      </c>
      <c r="AQ20" s="3">
        <f>'UNITED KINGDOM'!W$7</f>
        <v>396.74856717391305</v>
      </c>
      <c r="AR20" s="3">
        <f>'UNITED KINGDOM'!X$7</f>
        <v>388.35567065217396</v>
      </c>
      <c r="AS20" s="3">
        <f>'UNITED KINGDOM'!Y$7</f>
        <v>360.31611882608701</v>
      </c>
      <c r="AT20" s="3">
        <f>'UNITED KINGDOM'!Z$7</f>
        <v>366.34973504347823</v>
      </c>
      <c r="AU20" s="3">
        <f>'UNITED KINGDOM'!AA$7</f>
        <v>345.79614756521738</v>
      </c>
      <c r="AV20" s="3">
        <f>'UNITED KINGDOM'!AB$7</f>
        <v>322.45373452173908</v>
      </c>
      <c r="AW20" s="3">
        <f>'UNITED KINGDOM'!AC$7</f>
        <v>311.23487043478264</v>
      </c>
      <c r="AX20" s="3">
        <f>'UNITED KINGDOM'!AD$7</f>
        <v>283.84219795217393</v>
      </c>
      <c r="AY20" s="3">
        <f>'UNITED KINGDOM'!AE$7</f>
        <v>273.34736224782608</v>
      </c>
      <c r="AZ20" s="3">
        <f>'UNITED KINGDOM'!AF$7</f>
        <v>260.87209576521741</v>
      </c>
      <c r="BA20" s="3">
        <f>'UNITED KINGDOM'!AG$7</f>
        <v>243.7018543826087</v>
      </c>
      <c r="BB20" s="3">
        <f>'UNITED KINGDOM'!AH$7</f>
        <v>212.0040357826087</v>
      </c>
      <c r="BC20" s="3">
        <f>'UNITED KINGDOM'!AI$7</f>
        <v>0</v>
      </c>
      <c r="BD20" s="3">
        <f>'UNITED KINGDOM'!AJ$7</f>
        <v>0</v>
      </c>
      <c r="BE20" s="3">
        <f>'UNITED KINGDOM'!AK$7</f>
        <v>0</v>
      </c>
      <c r="BF20" s="6"/>
      <c r="BH20" s="3"/>
    </row>
    <row r="21" spans="2:64" x14ac:dyDescent="0.35">
      <c r="B21">
        <v>2005</v>
      </c>
      <c r="C21" s="23">
        <v>99.244856778260868</v>
      </c>
      <c r="D21" s="23">
        <v>61.331199756521748</v>
      </c>
      <c r="E21" s="23">
        <v>63.374369069565219</v>
      </c>
      <c r="F21" s="23">
        <v>456.49420934782609</v>
      </c>
      <c r="G21" s="23">
        <v>496.58000243478267</v>
      </c>
      <c r="H21" s="23">
        <v>8.5211677965217394</v>
      </c>
      <c r="I21" s="23">
        <v>53.613532973913046</v>
      </c>
      <c r="J21" s="23">
        <v>17.25044804304348</v>
      </c>
      <c r="K21" s="23">
        <v>130.85076857391303</v>
      </c>
      <c r="L21" s="23">
        <v>63.614044930434787</v>
      </c>
      <c r="M21" s="23">
        <v>86.147662939130427</v>
      </c>
      <c r="N21" s="23">
        <v>408.64168008695657</v>
      </c>
      <c r="O21" s="23">
        <v>28.496381245652174</v>
      </c>
      <c r="P21" s="23">
        <v>58.926852204347824</v>
      </c>
      <c r="Q21" s="23">
        <v>553.07260613043479</v>
      </c>
      <c r="R21" s="23">
        <v>2586.1597823113043</v>
      </c>
      <c r="S21" s="23">
        <v>245.42446113043479</v>
      </c>
      <c r="T21" s="23">
        <v>297.54396334782609</v>
      </c>
      <c r="U21" s="23">
        <v>5524.4135726700888</v>
      </c>
      <c r="W21" t="s">
        <v>121</v>
      </c>
      <c r="X21" s="3">
        <f>SUM(X6:X20)</f>
        <v>3706.0965227117385</v>
      </c>
      <c r="Y21" s="3">
        <f t="shared" ref="Y21:BE21" si="0">SUM(Y6:Y20)</f>
        <v>3658.5573682578251</v>
      </c>
      <c r="Z21" s="3">
        <f t="shared" si="0"/>
        <v>3578.880460360434</v>
      </c>
      <c r="AA21" s="3">
        <f t="shared" si="0"/>
        <v>3440.2053695921741</v>
      </c>
      <c r="AB21" s="3">
        <f t="shared" si="0"/>
        <v>3354.1426838500001</v>
      </c>
      <c r="AC21" s="3">
        <f t="shared" si="0"/>
        <v>3266.3125238769562</v>
      </c>
      <c r="AD21" s="3">
        <f t="shared" si="0"/>
        <v>3197.8077991482614</v>
      </c>
      <c r="AE21" s="3">
        <f t="shared" si="0"/>
        <v>3075.8111343643477</v>
      </c>
      <c r="AF21" s="3">
        <f t="shared" si="0"/>
        <v>3039.9685461752174</v>
      </c>
      <c r="AG21" s="3">
        <f t="shared" si="0"/>
        <v>2966.2155869104349</v>
      </c>
      <c r="AH21" s="3">
        <f t="shared" si="0"/>
        <v>2882.2197406739128</v>
      </c>
      <c r="AI21" s="3">
        <f t="shared" si="0"/>
        <v>2812.8079056030438</v>
      </c>
      <c r="AJ21" s="3">
        <f t="shared" si="0"/>
        <v>2743.7710014095651</v>
      </c>
      <c r="AK21" s="3">
        <f t="shared" si="0"/>
        <v>2698.4493526169563</v>
      </c>
      <c r="AL21" s="3">
        <f t="shared" si="0"/>
        <v>2649.4143242152172</v>
      </c>
      <c r="AM21" s="3">
        <f t="shared" si="0"/>
        <v>2586.1597823113043</v>
      </c>
      <c r="AN21" s="3">
        <f t="shared" si="0"/>
        <v>2519.5977208104346</v>
      </c>
      <c r="AO21" s="3">
        <f t="shared" si="0"/>
        <v>2438.4272792995657</v>
      </c>
      <c r="AP21" s="3">
        <f t="shared" si="0"/>
        <v>2244.9890936413044</v>
      </c>
      <c r="AQ21" s="3">
        <f t="shared" si="0"/>
        <v>2044.6295844678261</v>
      </c>
      <c r="AR21" s="3">
        <f t="shared" si="0"/>
        <v>2008.8529222726088</v>
      </c>
      <c r="AS21" s="3">
        <f t="shared" si="0"/>
        <v>1925.3532280743477</v>
      </c>
      <c r="AT21" s="3">
        <f t="shared" si="0"/>
        <v>1884.2293570282611</v>
      </c>
      <c r="AU21" s="3">
        <f t="shared" si="0"/>
        <v>1823.0135681465217</v>
      </c>
      <c r="AV21" s="3">
        <f t="shared" si="0"/>
        <v>1742.1523308882606</v>
      </c>
      <c r="AW21" s="3">
        <f t="shared" si="0"/>
        <v>1715.739613593478</v>
      </c>
      <c r="AX21" s="3">
        <f t="shared" si="0"/>
        <v>1635.2327061030433</v>
      </c>
      <c r="AY21" s="3">
        <f t="shared" si="0"/>
        <v>1587.5620533743477</v>
      </c>
      <c r="AZ21" s="3">
        <f t="shared" si="0"/>
        <v>1516.1539567786956</v>
      </c>
      <c r="BA21" s="3">
        <f t="shared" si="0"/>
        <v>1424.253237202174</v>
      </c>
      <c r="BB21" s="3">
        <f t="shared" si="0"/>
        <v>1245.783012091739</v>
      </c>
      <c r="BC21" s="3">
        <f t="shared" si="0"/>
        <v>0</v>
      </c>
      <c r="BD21" s="3">
        <f t="shared" si="0"/>
        <v>0</v>
      </c>
      <c r="BE21" s="3">
        <f t="shared" si="0"/>
        <v>0</v>
      </c>
      <c r="BH21" s="3"/>
    </row>
    <row r="22" spans="2:64" x14ac:dyDescent="0.35">
      <c r="B22">
        <v>2006</v>
      </c>
      <c r="C22" s="23">
        <v>94.337400073913045</v>
      </c>
      <c r="D22" s="23">
        <v>61.256886752173912</v>
      </c>
      <c r="E22" s="23">
        <v>68.129121352173911</v>
      </c>
      <c r="F22" s="23">
        <v>429.31631826086959</v>
      </c>
      <c r="G22" s="23">
        <v>499.56956243478254</v>
      </c>
      <c r="H22" s="23">
        <v>8.3606756100000013</v>
      </c>
      <c r="I22" s="23">
        <v>52.204398278260868</v>
      </c>
      <c r="J22" s="23">
        <v>15.622514825217392</v>
      </c>
      <c r="K22" s="23">
        <v>129.21142615652175</v>
      </c>
      <c r="L22" s="23">
        <v>63.708249104347821</v>
      </c>
      <c r="M22" s="23">
        <v>79.614010213043471</v>
      </c>
      <c r="N22" s="23">
        <v>399.69506165217393</v>
      </c>
      <c r="O22" s="23">
        <v>28.081903892608693</v>
      </c>
      <c r="P22" s="23">
        <v>58.31469398695652</v>
      </c>
      <c r="Q22" s="23">
        <v>532.17549821739124</v>
      </c>
      <c r="R22" s="23">
        <v>2519.5977208104346</v>
      </c>
      <c r="S22" s="23">
        <v>241.96166095652171</v>
      </c>
      <c r="T22" s="23">
        <v>293.03191034782606</v>
      </c>
      <c r="U22" s="23">
        <v>5487.0769318549137</v>
      </c>
      <c r="W22" t="s">
        <v>84</v>
      </c>
      <c r="X22" s="3">
        <f>'NORTH SEA'!D$7</f>
        <v>194.16032786956524</v>
      </c>
      <c r="Y22" s="3">
        <f>'NORTH SEA'!E$7</f>
        <v>202.28430995652178</v>
      </c>
      <c r="Z22" s="3">
        <f>'NORTH SEA'!F$7</f>
        <v>217.52313465217392</v>
      </c>
      <c r="AA22" s="3">
        <f>'NORTH SEA'!G$7</f>
        <v>212.32251082608695</v>
      </c>
      <c r="AB22" s="3">
        <f>'NORTH SEA'!H$7</f>
        <v>217.92080982608695</v>
      </c>
      <c r="AC22" s="3">
        <f>'NORTH SEA'!I$7</f>
        <v>225.3018682173913</v>
      </c>
      <c r="AD22" s="3">
        <f>'NORTH SEA'!J$7</f>
        <v>229.85489891304346</v>
      </c>
      <c r="AE22" s="3">
        <f>'NORTH SEA'!K$7</f>
        <v>235.47219926086959</v>
      </c>
      <c r="AF22" s="3">
        <f>'NORTH SEA'!L$7</f>
        <v>242.20001917391306</v>
      </c>
      <c r="AG22" s="3">
        <f>'NORTH SEA'!M$7</f>
        <v>254.14687900000001</v>
      </c>
      <c r="AH22" s="3">
        <f>'NORTH SEA'!N$7</f>
        <v>266.94193126086958</v>
      </c>
      <c r="AI22" s="3">
        <f>'NORTH SEA'!O$7</f>
        <v>263.14015000000001</v>
      </c>
      <c r="AJ22" s="3">
        <f>'NORTH SEA'!P$7</f>
        <v>257.92972313043481</v>
      </c>
      <c r="AK22" s="3">
        <f>'NORTH SEA'!Q$7</f>
        <v>252.63787073913045</v>
      </c>
      <c r="AL22" s="3">
        <f>'NORTH SEA'!R$7</f>
        <v>249.4531714347826</v>
      </c>
      <c r="AM22" s="3">
        <f>'NORTH SEA'!S$7</f>
        <v>245.42446113043479</v>
      </c>
      <c r="AN22" s="3">
        <f>'NORTH SEA'!T$7</f>
        <v>241.96166095652171</v>
      </c>
      <c r="AO22" s="3">
        <f>'NORTH SEA'!U$7</f>
        <v>237.0056825652174</v>
      </c>
      <c r="AP22" s="3">
        <f>'NORTH SEA'!V$7</f>
        <v>221.02503226086955</v>
      </c>
      <c r="AQ22" s="3">
        <f>'NORTH SEA'!W$7</f>
        <v>211.51557608695649</v>
      </c>
      <c r="AR22" s="3">
        <f>'NORTH SEA'!X$7</f>
        <v>221.53348760869568</v>
      </c>
      <c r="AS22" s="3">
        <f>'NORTH SEA'!Y$7</f>
        <v>215.90342047826087</v>
      </c>
      <c r="AT22" s="3">
        <f>'NORTH SEA'!Z$7</f>
        <v>213.92612743478259</v>
      </c>
      <c r="AU22" s="3">
        <f>'NORTH SEA'!AA$7</f>
        <v>208.26025043478259</v>
      </c>
      <c r="AV22" s="3">
        <f>'NORTH SEA'!AB$7</f>
        <v>190.67070339130433</v>
      </c>
      <c r="AW22" s="3">
        <f>'NORTH SEA'!AC$7</f>
        <v>196.20290900000001</v>
      </c>
      <c r="AX22" s="3">
        <f>'NORTH SEA'!AD$7</f>
        <v>191.74080313043478</v>
      </c>
      <c r="AY22" s="3">
        <f>'NORTH SEA'!AE$7</f>
        <v>193.26810269565217</v>
      </c>
      <c r="AZ22" s="3">
        <f>'NORTH SEA'!AF$7</f>
        <v>195.39820421739131</v>
      </c>
      <c r="BA22" s="3">
        <f>'NORTH SEA'!AG$7</f>
        <v>195.24338765217394</v>
      </c>
      <c r="BB22" s="3">
        <f>'NORTH SEA'!AH$7</f>
        <v>184.7012449130435</v>
      </c>
      <c r="BC22" s="3">
        <f>'NORTH SEA'!AI$7</f>
        <v>0</v>
      </c>
      <c r="BD22" s="3">
        <f>'NORTH SEA'!AJ$7</f>
        <v>0</v>
      </c>
      <c r="BE22" s="3">
        <f>'NORTH SEA'!AK$7</f>
        <v>0</v>
      </c>
      <c r="BH22" s="3"/>
    </row>
    <row r="23" spans="2:64" x14ac:dyDescent="0.35">
      <c r="B23">
        <v>2007</v>
      </c>
      <c r="C23" s="23">
        <v>91.251519404347832</v>
      </c>
      <c r="D23" s="23">
        <v>57.083425730434783</v>
      </c>
      <c r="E23" s="23">
        <v>64.205243747826088</v>
      </c>
      <c r="F23" s="23">
        <v>409.46215313043473</v>
      </c>
      <c r="G23" s="23">
        <v>484.19005752173911</v>
      </c>
      <c r="H23" s="23">
        <v>9.0366167013043484</v>
      </c>
      <c r="I23" s="23">
        <v>50.983115308695645</v>
      </c>
      <c r="J23" s="23">
        <v>14.139785754347827</v>
      </c>
      <c r="K23" s="23">
        <v>124.07463237826087</v>
      </c>
      <c r="L23" s="23">
        <v>64.730417013043478</v>
      </c>
      <c r="M23" s="23">
        <v>76.496836165217388</v>
      </c>
      <c r="N23" s="23">
        <v>399.79788069565217</v>
      </c>
      <c r="O23" s="23">
        <v>27.680159113478261</v>
      </c>
      <c r="P23" s="23">
        <v>56.906730330434783</v>
      </c>
      <c r="Q23" s="23">
        <v>508.38870630434792</v>
      </c>
      <c r="R23" s="23">
        <v>2438.4272792995657</v>
      </c>
      <c r="S23" s="23">
        <v>237.0056825652174</v>
      </c>
      <c r="T23" s="23">
        <v>287.93668613043479</v>
      </c>
      <c r="U23" s="23">
        <v>5478.119916806173</v>
      </c>
      <c r="W23" t="s">
        <v>123</v>
      </c>
      <c r="X23" s="3">
        <f>'NE ATLANTIC'!D$7</f>
        <v>236.39600599999997</v>
      </c>
      <c r="Y23" s="3">
        <f>'NE ATLANTIC'!E$7</f>
        <v>246.28719713043481</v>
      </c>
      <c r="Z23" s="3">
        <f>'NE ATLANTIC'!F$7</f>
        <v>264.84092204347826</v>
      </c>
      <c r="AA23" s="3">
        <f>'NE ATLANTIC'!G$7</f>
        <v>258.50900691304349</v>
      </c>
      <c r="AB23" s="3">
        <f>'NE ATLANTIC'!H$7</f>
        <v>265.32510352173909</v>
      </c>
      <c r="AC23" s="3">
        <f>'NE ATLANTIC'!I$7</f>
        <v>274.3117628695652</v>
      </c>
      <c r="AD23" s="3">
        <f>'NE ATLANTIC'!J$7</f>
        <v>279.85521382608692</v>
      </c>
      <c r="AE23" s="3">
        <f>'NE ATLANTIC'!K$7</f>
        <v>286.69444513043481</v>
      </c>
      <c r="AF23" s="3">
        <f>'NE ATLANTIC'!L$7</f>
        <v>294.88576721739128</v>
      </c>
      <c r="AG23" s="3">
        <f>'NE ATLANTIC'!M$7</f>
        <v>309.4314269565217</v>
      </c>
      <c r="AH23" s="3">
        <f>'NE ATLANTIC'!N$7</f>
        <v>322.57920739130435</v>
      </c>
      <c r="AI23" s="3">
        <f>'NE ATLANTIC'!O$7</f>
        <v>318.51430130434784</v>
      </c>
      <c r="AJ23" s="3">
        <f>'NE ATLANTIC'!P$7</f>
        <v>311.62475826086956</v>
      </c>
      <c r="AK23" s="3">
        <f>'NE ATLANTIC'!Q$7</f>
        <v>306.65964304347824</v>
      </c>
      <c r="AL23" s="3">
        <f>'NE ATLANTIC'!R$7</f>
        <v>303.1494382608696</v>
      </c>
      <c r="AM23" s="3">
        <f>'NE ATLANTIC'!S$7</f>
        <v>297.54396334782609</v>
      </c>
      <c r="AN23" s="3">
        <f>'NE ATLANTIC'!T$7</f>
        <v>293.03191034782606</v>
      </c>
      <c r="AO23" s="3">
        <f>'NE ATLANTIC'!U$7</f>
        <v>287.93668613043479</v>
      </c>
      <c r="AP23" s="3">
        <f>'NE ATLANTIC'!V$7</f>
        <v>263.8659142608696</v>
      </c>
      <c r="AQ23" s="3">
        <f>'NE ATLANTIC'!W$7</f>
        <v>249.47254773913045</v>
      </c>
      <c r="AR23" s="3">
        <f>'NE ATLANTIC'!X$7</f>
        <v>268.75772517391306</v>
      </c>
      <c r="AS23" s="3">
        <f>'NE ATLANTIC'!Y$7</f>
        <v>263.28477547826088</v>
      </c>
      <c r="AT23" s="3">
        <f>'NE ATLANTIC'!Z$7</f>
        <v>258.70618047826082</v>
      </c>
      <c r="AU23" s="3">
        <f>'NE ATLANTIC'!AA$7</f>
        <v>250.81536078260868</v>
      </c>
      <c r="AV23" s="3">
        <f>'NE ATLANTIC'!AB$7</f>
        <v>221.94812834782607</v>
      </c>
      <c r="AW23" s="3">
        <f>'NE ATLANTIC'!AC$7</f>
        <v>229.36576234782609</v>
      </c>
      <c r="AX23" s="3">
        <f>'NE ATLANTIC'!AD$7</f>
        <v>221.48319839130434</v>
      </c>
      <c r="AY23" s="3">
        <f>'NE ATLANTIC'!AE$7</f>
        <v>225.56670256521738</v>
      </c>
      <c r="AZ23" s="3">
        <f>'NE ATLANTIC'!AF$7</f>
        <v>226.51361326086956</v>
      </c>
      <c r="BA23" s="3">
        <f>'NE ATLANTIC'!AG$7</f>
        <v>235.15423278260872</v>
      </c>
      <c r="BB23" s="3">
        <f>'NE ATLANTIC'!AH$7</f>
        <v>203.07764947826087</v>
      </c>
      <c r="BC23" s="3">
        <f>'NE ATLANTIC'!AI$7</f>
        <v>0</v>
      </c>
      <c r="BD23" s="3">
        <f>'NE ATLANTIC'!AJ$7</f>
        <v>0</v>
      </c>
      <c r="BE23" s="3">
        <f>'NE ATLANTIC'!AK$7</f>
        <v>0</v>
      </c>
      <c r="BH23" s="3"/>
    </row>
    <row r="24" spans="2:64" x14ac:dyDescent="0.35">
      <c r="B24">
        <v>2008</v>
      </c>
      <c r="C24" s="23">
        <v>83.074004817391298</v>
      </c>
      <c r="D24" s="23">
        <v>52.211530426086959</v>
      </c>
      <c r="E24" s="23">
        <v>58.929690947826082</v>
      </c>
      <c r="F24" s="23">
        <v>384.06829269565219</v>
      </c>
      <c r="G24" s="23">
        <v>465.15777639130431</v>
      </c>
      <c r="H24" s="23">
        <v>8.3705713821739138</v>
      </c>
      <c r="I24" s="23">
        <v>46.384556552173919</v>
      </c>
      <c r="J24" s="23">
        <v>13.149054733043476</v>
      </c>
      <c r="K24" s="23">
        <v>121.28166266086959</v>
      </c>
      <c r="L24" s="23">
        <v>62.802621882608697</v>
      </c>
      <c r="M24" s="23">
        <v>71.046021686956522</v>
      </c>
      <c r="N24" s="23">
        <v>341.08721499999996</v>
      </c>
      <c r="O24" s="23">
        <v>27.625387665217392</v>
      </c>
      <c r="P24" s="23">
        <v>54.447379060869572</v>
      </c>
      <c r="Q24" s="23">
        <v>455.35332773913046</v>
      </c>
      <c r="R24" s="23">
        <v>2244.9890936413044</v>
      </c>
      <c r="S24" s="23">
        <v>221.02503226086955</v>
      </c>
      <c r="T24" s="23">
        <v>263.8659142608696</v>
      </c>
      <c r="U24" s="23">
        <v>5355.2216866710423</v>
      </c>
      <c r="W24" t="s">
        <v>79</v>
      </c>
      <c r="X24" s="3">
        <f>OTHER!D$7</f>
        <v>6827.8574085868659</v>
      </c>
      <c r="Y24" s="3">
        <f>OTHER!E$7</f>
        <v>6475.7673767347815</v>
      </c>
      <c r="Z24" s="3">
        <f>OTHER!F$7</f>
        <v>6276.9954390177445</v>
      </c>
      <c r="AA24" s="3">
        <f>OTHER!G$7</f>
        <v>5964.8568458709997</v>
      </c>
      <c r="AB24" s="3">
        <f>OTHER!H$7</f>
        <v>5719.470665019393</v>
      </c>
      <c r="AC24" s="3">
        <f>OTHER!I$7</f>
        <v>5564.9012579433902</v>
      </c>
      <c r="AD24" s="3">
        <f>OTHER!J$7</f>
        <v>5526.7412237970448</v>
      </c>
      <c r="AE24" s="3">
        <f>OTHER!K$7</f>
        <v>5453.3446654984327</v>
      </c>
      <c r="AF24" s="3">
        <f>OTHER!L$7</f>
        <v>5369.5861614597388</v>
      </c>
      <c r="AG24" s="3">
        <f>OTHER!M$7</f>
        <v>5263.5079017944363</v>
      </c>
      <c r="AH24" s="3">
        <f>OTHER!N$7</f>
        <v>5285.6033507702159</v>
      </c>
      <c r="AI24" s="3">
        <f>OTHER!O$7</f>
        <v>5311.7994746764361</v>
      </c>
      <c r="AJ24" s="3">
        <f>OTHER!P$7</f>
        <v>5329.8639312520017</v>
      </c>
      <c r="AK24" s="3">
        <f>OTHER!Q$7</f>
        <v>5395.8448105678244</v>
      </c>
      <c r="AL24" s="3">
        <f>OTHER!R$7</f>
        <v>5451.737232507091</v>
      </c>
      <c r="AM24" s="3">
        <f>OTHER!S$7</f>
        <v>5524.4135726700888</v>
      </c>
      <c r="AN24" s="3">
        <f>OTHER!T$7</f>
        <v>5487.0769318549137</v>
      </c>
      <c r="AO24" s="3">
        <f>OTHER!U$7</f>
        <v>5478.119916806173</v>
      </c>
      <c r="AP24" s="3">
        <f>OTHER!V$7</f>
        <v>5355.2216866710423</v>
      </c>
      <c r="AQ24" s="3">
        <f>OTHER!W$7</f>
        <v>5264.3633239530882</v>
      </c>
      <c r="AR24" s="3">
        <f>OTHER!X$7</f>
        <v>5304.4866164320438</v>
      </c>
      <c r="AS24" s="3">
        <f>OTHER!Y$7</f>
        <v>5330.8923126571308</v>
      </c>
      <c r="AT24" s="3">
        <f>OTHER!Z$7</f>
        <v>5347.5794693914786</v>
      </c>
      <c r="AU24" s="3">
        <f>OTHER!AA$7</f>
        <v>5329.5793567410437</v>
      </c>
      <c r="AV24" s="3">
        <f>OTHER!AB$7</f>
        <v>5314.7986049181754</v>
      </c>
      <c r="AW24" s="3">
        <f>OTHER!AC$7</f>
        <v>5365.61530085913</v>
      </c>
      <c r="AX24" s="3">
        <f>OTHER!AD$7</f>
        <v>5474.8064567526517</v>
      </c>
      <c r="AY24" s="3">
        <f>OTHER!AE$7</f>
        <v>5652.8833736571278</v>
      </c>
      <c r="AZ24" s="3">
        <f>OTHER!AF$7</f>
        <v>5768.0901217943056</v>
      </c>
      <c r="BA24" s="3">
        <f>OTHER!AG$7</f>
        <v>5837.1359924944345</v>
      </c>
      <c r="BB24" s="3">
        <f>OTHER!AH$7</f>
        <v>5646.8597271376939</v>
      </c>
      <c r="BC24" s="3">
        <f>OTHER!AI$7</f>
        <v>0</v>
      </c>
      <c r="BD24" s="3">
        <f>OTHER!AJ$7</f>
        <v>0</v>
      </c>
      <c r="BE24" s="3">
        <f>OTHER!AK$7</f>
        <v>0</v>
      </c>
      <c r="BH24" s="3"/>
    </row>
    <row r="25" spans="2:64" x14ac:dyDescent="0.35">
      <c r="B25">
        <v>2009</v>
      </c>
      <c r="C25" s="23">
        <v>73.78496272608696</v>
      </c>
      <c r="D25" s="23">
        <v>46.470497286956522</v>
      </c>
      <c r="E25" s="23">
        <v>53.704456826086954</v>
      </c>
      <c r="F25" s="23">
        <v>360.28156591304349</v>
      </c>
      <c r="G25" s="23">
        <v>436.11607808695652</v>
      </c>
      <c r="H25" s="23">
        <v>8.2856771991304345</v>
      </c>
      <c r="I25" s="23">
        <v>38.875529</v>
      </c>
      <c r="J25" s="23">
        <v>11.722828901304348</v>
      </c>
      <c r="K25" s="23">
        <v>109.5494166869565</v>
      </c>
      <c r="L25" s="23">
        <v>59.582743499999999</v>
      </c>
      <c r="M25" s="23">
        <v>67.177196617391303</v>
      </c>
      <c r="N25" s="23">
        <v>305.62894386956521</v>
      </c>
      <c r="O25" s="23">
        <v>26.116995784782606</v>
      </c>
      <c r="P25" s="23">
        <v>50.584124895652174</v>
      </c>
      <c r="Q25" s="23">
        <v>396.74856717391305</v>
      </c>
      <c r="R25" s="23">
        <v>2044.6295844678261</v>
      </c>
      <c r="S25" s="23">
        <v>211.51557608695649</v>
      </c>
      <c r="T25" s="23">
        <v>249.47254773913045</v>
      </c>
      <c r="U25" s="23">
        <v>5264.3633239530882</v>
      </c>
      <c r="BH25" s="3"/>
    </row>
    <row r="26" spans="2:64" x14ac:dyDescent="0.35">
      <c r="B26">
        <v>2010</v>
      </c>
      <c r="C26" s="23">
        <v>74.232401630434779</v>
      </c>
      <c r="D26" s="23">
        <v>45.019735995652177</v>
      </c>
      <c r="E26" s="23">
        <v>56.97714083478261</v>
      </c>
      <c r="F26" s="23">
        <v>349.88542826086956</v>
      </c>
      <c r="G26" s="23">
        <v>439.98663130434784</v>
      </c>
      <c r="H26" s="23">
        <v>7.8016861056521734</v>
      </c>
      <c r="I26" s="23">
        <v>36.726055830434781</v>
      </c>
      <c r="J26" s="23">
        <v>11.986056463043479</v>
      </c>
      <c r="K26" s="23">
        <v>107.89142407826087</v>
      </c>
      <c r="L26" s="23">
        <v>60.913719665217386</v>
      </c>
      <c r="M26" s="23">
        <v>62.024737569565211</v>
      </c>
      <c r="N26" s="23">
        <v>289.29562285217389</v>
      </c>
      <c r="O26" s="23">
        <v>25.901934243043481</v>
      </c>
      <c r="P26" s="23">
        <v>51.854676786956517</v>
      </c>
      <c r="Q26" s="23">
        <v>388.35567065217396</v>
      </c>
      <c r="R26" s="23">
        <v>2008.8529222726088</v>
      </c>
      <c r="S26" s="23">
        <v>221.53348760869568</v>
      </c>
      <c r="T26" s="23">
        <v>268.75772517391306</v>
      </c>
      <c r="U26" s="23">
        <v>5304.4866164320438</v>
      </c>
      <c r="BH26" s="3"/>
    </row>
    <row r="27" spans="2:64" x14ac:dyDescent="0.35">
      <c r="B27">
        <v>2011</v>
      </c>
      <c r="C27" s="23">
        <v>68.99864068695652</v>
      </c>
      <c r="D27" s="23">
        <v>42.214713860869566</v>
      </c>
      <c r="E27" s="23">
        <v>52.137780008695657</v>
      </c>
      <c r="F27" s="23">
        <v>332.93498121739134</v>
      </c>
      <c r="G27" s="23">
        <v>432.23422686956519</v>
      </c>
      <c r="H27" s="23">
        <v>7.1082471752173912</v>
      </c>
      <c r="I27" s="23">
        <v>32.814612356521735</v>
      </c>
      <c r="J27" s="23">
        <v>12.202041435652175</v>
      </c>
      <c r="K27" s="23">
        <v>103.90717406086958</v>
      </c>
      <c r="L27" s="23">
        <v>60.32723114782609</v>
      </c>
      <c r="M27" s="23">
        <v>56.895324652173912</v>
      </c>
      <c r="N27" s="23">
        <v>288.84972090434786</v>
      </c>
      <c r="O27" s="23">
        <v>24.641996211304352</v>
      </c>
      <c r="P27" s="23">
        <v>49.770418660869559</v>
      </c>
      <c r="Q27" s="23">
        <v>360.31611882608701</v>
      </c>
      <c r="R27" s="23">
        <v>1925.3532280743477</v>
      </c>
      <c r="S27" s="23">
        <v>215.90342047826087</v>
      </c>
      <c r="T27" s="23">
        <v>263.28477547826088</v>
      </c>
      <c r="U27" s="23">
        <v>5330.8923126571308</v>
      </c>
      <c r="W27" t="s">
        <v>85</v>
      </c>
      <c r="X27" s="12">
        <v>128.77461474347825</v>
      </c>
      <c r="Y27" s="12">
        <v>128.57452175217392</v>
      </c>
      <c r="Z27" s="12">
        <v>129.03766034782609</v>
      </c>
      <c r="AA27" s="12">
        <v>127.54037632608696</v>
      </c>
      <c r="AB27" s="12">
        <v>127.10065805652175</v>
      </c>
      <c r="AC27" s="12">
        <v>125.29244724347826</v>
      </c>
      <c r="AD27" s="12">
        <v>120.88828040434782</v>
      </c>
      <c r="AE27" s="12">
        <v>116.55366270434781</v>
      </c>
      <c r="AF27" s="12">
        <v>117.01747469999999</v>
      </c>
      <c r="AG27" s="12">
        <v>108.80766667826087</v>
      </c>
      <c r="AH27" s="12">
        <v>109.24471603043477</v>
      </c>
      <c r="AI27" s="12">
        <v>105.48809210434784</v>
      </c>
      <c r="AJ27" s="12">
        <v>102.06285916521738</v>
      </c>
      <c r="AK27" s="12">
        <v>100.62410107826088</v>
      </c>
      <c r="AL27" s="12">
        <v>103.69574460000001</v>
      </c>
      <c r="AM27" s="12">
        <v>99.244856778260868</v>
      </c>
      <c r="AN27" s="12">
        <v>94.337400073913045</v>
      </c>
      <c r="AO27" s="12">
        <v>91.251519404347832</v>
      </c>
      <c r="AP27" s="12">
        <v>83.074004817391298</v>
      </c>
      <c r="AQ27" s="12">
        <v>73.78496272608696</v>
      </c>
      <c r="AR27" s="12">
        <v>74.232401630434779</v>
      </c>
      <c r="AS27" s="12">
        <v>68.99864068695652</v>
      </c>
      <c r="AT27" s="12">
        <v>65.531667752173902</v>
      </c>
      <c r="AU27" s="12">
        <v>62.758194952173909</v>
      </c>
      <c r="AV27" s="12">
        <v>59.692041500000002</v>
      </c>
      <c r="AW27" s="12">
        <v>59.819425582608694</v>
      </c>
      <c r="AX27" s="12">
        <v>56.338767617391312</v>
      </c>
      <c r="AY27" s="12">
        <v>53.012339617391305</v>
      </c>
      <c r="AZ27" s="12">
        <v>51.008381839130429</v>
      </c>
      <c r="BA27" s="12">
        <v>47.345295778260876</v>
      </c>
      <c r="BB27" s="12">
        <v>41.019563169565217</v>
      </c>
      <c r="BC27" s="12">
        <v>0</v>
      </c>
      <c r="BD27" s="12">
        <v>0</v>
      </c>
      <c r="BE27" s="12">
        <v>0</v>
      </c>
      <c r="BH27" s="3"/>
    </row>
    <row r="28" spans="2:64" x14ac:dyDescent="0.35">
      <c r="B28">
        <v>2012</v>
      </c>
      <c r="C28" s="23">
        <v>65.531667752173902</v>
      </c>
      <c r="D28" s="23">
        <v>38.982854886956517</v>
      </c>
      <c r="E28" s="23">
        <v>49.132785160869567</v>
      </c>
      <c r="F28" s="23">
        <v>326.01050452173916</v>
      </c>
      <c r="G28" s="23">
        <v>429.76768556521745</v>
      </c>
      <c r="H28" s="23">
        <v>7.0595683078260869</v>
      </c>
      <c r="I28" s="23">
        <v>33.551134034782606</v>
      </c>
      <c r="J28" s="23">
        <v>11.400020477391303</v>
      </c>
      <c r="K28" s="23">
        <v>97.878881647826077</v>
      </c>
      <c r="L28" s="23">
        <v>59.229600500000004</v>
      </c>
      <c r="M28" s="23">
        <v>52.833911169565219</v>
      </c>
      <c r="N28" s="23">
        <v>274.13861765652172</v>
      </c>
      <c r="O28" s="23">
        <v>24.72864500826087</v>
      </c>
      <c r="P28" s="23">
        <v>47.633745295652169</v>
      </c>
      <c r="Q28" s="23">
        <v>366.34973504347823</v>
      </c>
      <c r="R28" s="23">
        <v>1884.2293570282611</v>
      </c>
      <c r="S28" s="23">
        <v>213.92612743478259</v>
      </c>
      <c r="T28" s="23">
        <v>258.70618047826082</v>
      </c>
      <c r="U28" s="23">
        <v>5347.5794693914786</v>
      </c>
      <c r="X28" s="12">
        <v>90.530291052173908</v>
      </c>
      <c r="Y28" s="12">
        <v>105.67247237826086</v>
      </c>
      <c r="Z28" s="12">
        <v>92.359370417391304</v>
      </c>
      <c r="AA28" s="12">
        <v>92.046024243478271</v>
      </c>
      <c r="AB28" s="12">
        <v>92.693428526086947</v>
      </c>
      <c r="AC28" s="12">
        <v>86.962362778260854</v>
      </c>
      <c r="AD28" s="12">
        <v>97.221817973913048</v>
      </c>
      <c r="AE28" s="12">
        <v>82.979282947826093</v>
      </c>
      <c r="AF28" s="12">
        <v>76.907278882608693</v>
      </c>
      <c r="AG28" s="12">
        <v>71.254647221739134</v>
      </c>
      <c r="AH28" s="12">
        <v>67.354159082608689</v>
      </c>
      <c r="AI28" s="12">
        <v>66.482152921739129</v>
      </c>
      <c r="AJ28" s="12">
        <v>65.689017252173912</v>
      </c>
      <c r="AK28" s="12">
        <v>68.521424878260873</v>
      </c>
      <c r="AL28" s="12">
        <v>63.815051269565224</v>
      </c>
      <c r="AM28" s="12">
        <v>61.331199756521748</v>
      </c>
      <c r="AN28" s="12">
        <v>61.256886752173912</v>
      </c>
      <c r="AO28" s="12">
        <v>57.083425730434783</v>
      </c>
      <c r="AP28" s="12">
        <v>52.211530426086959</v>
      </c>
      <c r="AQ28" s="12">
        <v>46.470497286956522</v>
      </c>
      <c r="AR28" s="12">
        <v>45.019735995652177</v>
      </c>
      <c r="AS28" s="12">
        <v>42.214713860869566</v>
      </c>
      <c r="AT28" s="12">
        <v>38.982854886956517</v>
      </c>
      <c r="AU28" s="12">
        <v>37.458876030434787</v>
      </c>
      <c r="AV28" s="12">
        <v>34.644150891304342</v>
      </c>
      <c r="AW28" s="12">
        <v>34.188100617391306</v>
      </c>
      <c r="AX28" s="12">
        <v>34.190392813043481</v>
      </c>
      <c r="AY28" s="12">
        <v>33.437459056521739</v>
      </c>
      <c r="AZ28" s="12">
        <v>31.672860921739133</v>
      </c>
      <c r="BA28" s="12">
        <v>29.447709312608694</v>
      </c>
      <c r="BB28" s="12">
        <v>27.094443216521743</v>
      </c>
      <c r="BC28" s="12">
        <v>0</v>
      </c>
      <c r="BD28" s="12">
        <v>0</v>
      </c>
      <c r="BE28" s="12">
        <v>0</v>
      </c>
      <c r="BH28" s="3"/>
    </row>
    <row r="29" spans="2:64" x14ac:dyDescent="0.35">
      <c r="B29">
        <v>2013</v>
      </c>
      <c r="C29" s="23">
        <v>62.758194952173909</v>
      </c>
      <c r="D29" s="23">
        <v>37.458876030434787</v>
      </c>
      <c r="E29" s="23">
        <v>48.241697669565227</v>
      </c>
      <c r="F29" s="23">
        <v>319.44180191304343</v>
      </c>
      <c r="G29" s="23">
        <v>429.77078382608693</v>
      </c>
      <c r="H29" s="23">
        <v>6.7837563165217389</v>
      </c>
      <c r="I29" s="23">
        <v>34.038516126086961</v>
      </c>
      <c r="J29" s="23">
        <v>10.379185536086956</v>
      </c>
      <c r="K29" s="23">
        <v>94.586363321739142</v>
      </c>
      <c r="L29" s="23">
        <v>58.262702460869562</v>
      </c>
      <c r="M29" s="23">
        <v>51.641618152173912</v>
      </c>
      <c r="N29" s="23">
        <v>252.71134289130438</v>
      </c>
      <c r="O29" s="23">
        <v>24.677776893913041</v>
      </c>
      <c r="P29" s="23">
        <v>46.464804491304349</v>
      </c>
      <c r="Q29" s="23">
        <v>345.79614756521738</v>
      </c>
      <c r="R29" s="23">
        <v>1823.0135681465217</v>
      </c>
      <c r="S29" s="23">
        <v>208.26025043478259</v>
      </c>
      <c r="T29" s="23">
        <v>250.81536078260868</v>
      </c>
      <c r="U29" s="23">
        <v>5329.5793567410437</v>
      </c>
      <c r="X29" s="12">
        <v>93.297950656521749</v>
      </c>
      <c r="Y29" s="12">
        <v>92.415820791304355</v>
      </c>
      <c r="Z29" s="12">
        <v>87.673432973913052</v>
      </c>
      <c r="AA29" s="12">
        <v>89.259481834782605</v>
      </c>
      <c r="AB29" s="12">
        <v>89.478373113043475</v>
      </c>
      <c r="AC29" s="12">
        <v>83.095115965217389</v>
      </c>
      <c r="AD29" s="12">
        <v>84.422873226086963</v>
      </c>
      <c r="AE29" s="12">
        <v>82.647281043478273</v>
      </c>
      <c r="AF29" s="12">
        <v>78.346963647826101</v>
      </c>
      <c r="AG29" s="12">
        <v>76.930851017391305</v>
      </c>
      <c r="AH29" s="12">
        <v>73.385589139130431</v>
      </c>
      <c r="AI29" s="12">
        <v>74.405565560869576</v>
      </c>
      <c r="AJ29" s="12">
        <v>73.747416978260858</v>
      </c>
      <c r="AK29" s="12">
        <v>75.711827921739129</v>
      </c>
      <c r="AL29" s="12">
        <v>72.191841278260867</v>
      </c>
      <c r="AM29" s="12">
        <v>63.374369069565219</v>
      </c>
      <c r="AN29" s="12">
        <v>68.129121352173911</v>
      </c>
      <c r="AO29" s="12">
        <v>64.205243747826088</v>
      </c>
      <c r="AP29" s="12">
        <v>58.929690947826082</v>
      </c>
      <c r="AQ29" s="12">
        <v>53.704456826086954</v>
      </c>
      <c r="AR29" s="12">
        <v>56.97714083478261</v>
      </c>
      <c r="AS29" s="12">
        <v>52.137780008695657</v>
      </c>
      <c r="AT29" s="12">
        <v>49.132785160869567</v>
      </c>
      <c r="AU29" s="12">
        <v>48.241697669565227</v>
      </c>
      <c r="AV29" s="12">
        <v>45.90524570434782</v>
      </c>
      <c r="AW29" s="12">
        <v>42.283923043478254</v>
      </c>
      <c r="AX29" s="12">
        <v>40.975220726086953</v>
      </c>
      <c r="AY29" s="12">
        <v>39.680570178260865</v>
      </c>
      <c r="AZ29" s="12">
        <v>38.679273500000001</v>
      </c>
      <c r="BA29" s="12">
        <v>36.491508321739126</v>
      </c>
      <c r="BB29" s="12">
        <v>32.075968065217396</v>
      </c>
      <c r="BC29" s="12">
        <v>0</v>
      </c>
      <c r="BD29" s="12">
        <v>0</v>
      </c>
      <c r="BE29" s="12">
        <v>0</v>
      </c>
      <c r="BH29" s="3"/>
    </row>
    <row r="30" spans="2:64" x14ac:dyDescent="0.35">
      <c r="B30">
        <v>2014</v>
      </c>
      <c r="C30" s="23">
        <v>59.692041500000002</v>
      </c>
      <c r="D30" s="23">
        <v>34.644150891304342</v>
      </c>
      <c r="E30" s="23">
        <v>45.90524570434782</v>
      </c>
      <c r="F30" s="23">
        <v>297.12601048260871</v>
      </c>
      <c r="G30" s="23">
        <v>416.0750163043478</v>
      </c>
      <c r="H30" s="23">
        <v>6.6675538330434785</v>
      </c>
      <c r="I30" s="23">
        <v>33.668693130434782</v>
      </c>
      <c r="J30" s="23">
        <v>9.7292919682608687</v>
      </c>
      <c r="K30" s="23">
        <v>87.190696447826085</v>
      </c>
      <c r="L30" s="23">
        <v>57.7246278</v>
      </c>
      <c r="M30" s="23">
        <v>50.905475173913047</v>
      </c>
      <c r="N30" s="23">
        <v>251.11324395652173</v>
      </c>
      <c r="O30" s="23">
        <v>23.455385860869566</v>
      </c>
      <c r="P30" s="23">
        <v>45.801163313043482</v>
      </c>
      <c r="Q30" s="23">
        <v>322.45373452173908</v>
      </c>
      <c r="R30" s="23">
        <v>1742.1523308882606</v>
      </c>
      <c r="S30" s="23">
        <v>190.67070339130433</v>
      </c>
      <c r="T30" s="23">
        <v>221.94812834782607</v>
      </c>
      <c r="U30" s="23">
        <v>5314.7986049181754</v>
      </c>
      <c r="X30" s="12">
        <v>635.38856591304352</v>
      </c>
      <c r="Y30" s="12">
        <v>651.9790446521738</v>
      </c>
      <c r="Z30" s="12">
        <v>641.65359543478257</v>
      </c>
      <c r="AA30" s="12">
        <v>611.98966895652177</v>
      </c>
      <c r="AB30" s="12">
        <v>591.5491582608696</v>
      </c>
      <c r="AC30" s="12">
        <v>578.04583778260871</v>
      </c>
      <c r="AD30" s="12">
        <v>565.71755373913038</v>
      </c>
      <c r="AE30" s="12">
        <v>545.48951739130428</v>
      </c>
      <c r="AF30" s="12">
        <v>556.31176878260874</v>
      </c>
      <c r="AG30" s="12">
        <v>544.79069552173917</v>
      </c>
      <c r="AH30" s="12">
        <v>526.55163339130445</v>
      </c>
      <c r="AI30" s="12">
        <v>514.43137291304356</v>
      </c>
      <c r="AJ30" s="12">
        <v>502.03009226086959</v>
      </c>
      <c r="AK30" s="12">
        <v>485.33746221739136</v>
      </c>
      <c r="AL30" s="12">
        <v>471.89312373913043</v>
      </c>
      <c r="AM30" s="12">
        <v>456.49420934782609</v>
      </c>
      <c r="AN30" s="12">
        <v>429.31631826086959</v>
      </c>
      <c r="AO30" s="12">
        <v>409.46215313043473</v>
      </c>
      <c r="AP30" s="12">
        <v>384.06829269565219</v>
      </c>
      <c r="AQ30" s="12">
        <v>360.28156591304349</v>
      </c>
      <c r="AR30" s="12">
        <v>349.88542826086956</v>
      </c>
      <c r="AS30" s="12">
        <v>332.93498121739134</v>
      </c>
      <c r="AT30" s="12">
        <v>326.01050452173916</v>
      </c>
      <c r="AU30" s="12">
        <v>319.44180191304343</v>
      </c>
      <c r="AV30" s="12">
        <v>297.12601048260871</v>
      </c>
      <c r="AW30" s="12">
        <v>291.00391304782607</v>
      </c>
      <c r="AX30" s="12">
        <v>275.6226275782609</v>
      </c>
      <c r="AY30" s="12">
        <v>265.87005367391305</v>
      </c>
      <c r="AZ30" s="12">
        <v>248.39267356521739</v>
      </c>
      <c r="BA30" s="12">
        <v>237.05242034782611</v>
      </c>
      <c r="BB30" s="12">
        <v>200.81081111304348</v>
      </c>
      <c r="BC30" s="12">
        <v>0</v>
      </c>
      <c r="BD30" s="12">
        <v>0</v>
      </c>
      <c r="BE30" s="12">
        <v>0</v>
      </c>
      <c r="BH30" s="3"/>
    </row>
    <row r="31" spans="2:64" x14ac:dyDescent="0.35">
      <c r="B31">
        <v>2015</v>
      </c>
      <c r="C31" s="23">
        <v>59.819425582608694</v>
      </c>
      <c r="D31" s="23">
        <v>34.188100617391306</v>
      </c>
      <c r="E31" s="23">
        <v>42.283923043478254</v>
      </c>
      <c r="F31" s="23">
        <v>291.00391304782607</v>
      </c>
      <c r="G31" s="23">
        <v>409.21101260869563</v>
      </c>
      <c r="H31" s="23">
        <v>6.959638623913043</v>
      </c>
      <c r="I31" s="23">
        <v>34.505249039130433</v>
      </c>
      <c r="J31" s="23">
        <v>8.6650413256521741</v>
      </c>
      <c r="K31" s="23">
        <v>86.310909391304349</v>
      </c>
      <c r="L31" s="23">
        <v>55.121582934782609</v>
      </c>
      <c r="M31" s="23">
        <v>51.799779134782611</v>
      </c>
      <c r="N31" s="23">
        <v>257.92659696086957</v>
      </c>
      <c r="O31" s="23">
        <v>22.187207283043477</v>
      </c>
      <c r="P31" s="23">
        <v>44.522363565217397</v>
      </c>
      <c r="Q31" s="23">
        <v>311.23487043478264</v>
      </c>
      <c r="R31" s="23">
        <v>1715.739613593478</v>
      </c>
      <c r="S31" s="23">
        <v>196.20290900000001</v>
      </c>
      <c r="T31" s="23">
        <v>229.36576234782609</v>
      </c>
      <c r="U31" s="23">
        <v>5365.61530085913</v>
      </c>
      <c r="X31" s="12">
        <v>862.92750599999999</v>
      </c>
      <c r="Y31" s="12">
        <v>795.56643417391308</v>
      </c>
      <c r="Z31" s="12">
        <v>751.2410792173913</v>
      </c>
      <c r="AA31" s="12">
        <v>720.77445086956516</v>
      </c>
      <c r="AB31" s="12">
        <v>682.15613565217393</v>
      </c>
      <c r="AC31" s="12">
        <v>664.55792565217394</v>
      </c>
      <c r="AD31" s="12">
        <v>639.70785899999998</v>
      </c>
      <c r="AE31" s="12">
        <v>617.37267260869555</v>
      </c>
      <c r="AF31" s="12">
        <v>608.85087504347825</v>
      </c>
      <c r="AG31" s="12">
        <v>598.60426621739134</v>
      </c>
      <c r="AH31" s="12">
        <v>575.45800443478265</v>
      </c>
      <c r="AI31" s="12">
        <v>558.46643726086961</v>
      </c>
      <c r="AJ31" s="12">
        <v>539.76896430434783</v>
      </c>
      <c r="AK31" s="12">
        <v>525.8105811304348</v>
      </c>
      <c r="AL31" s="12">
        <v>511.72216169565218</v>
      </c>
      <c r="AM31" s="12">
        <v>496.58000243478267</v>
      </c>
      <c r="AN31" s="12">
        <v>499.56956243478254</v>
      </c>
      <c r="AO31" s="12">
        <v>484.19005752173911</v>
      </c>
      <c r="AP31" s="12">
        <v>465.15777639130431</v>
      </c>
      <c r="AQ31" s="12">
        <v>436.11607808695652</v>
      </c>
      <c r="AR31" s="12">
        <v>439.98663130434784</v>
      </c>
      <c r="AS31" s="12">
        <v>432.23422686956519</v>
      </c>
      <c r="AT31" s="12">
        <v>429.76768556521745</v>
      </c>
      <c r="AU31" s="12">
        <v>429.77078382608693</v>
      </c>
      <c r="AV31" s="12">
        <v>416.0750163043478</v>
      </c>
      <c r="AW31" s="12">
        <v>409.21101260869563</v>
      </c>
      <c r="AX31" s="12">
        <v>400.88213382608694</v>
      </c>
      <c r="AY31" s="12">
        <v>385.60188982608696</v>
      </c>
      <c r="AZ31" s="12">
        <v>360.02642960869565</v>
      </c>
      <c r="BA31" s="12">
        <v>337.46760356521742</v>
      </c>
      <c r="BB31" s="12">
        <v>298.0248136782609</v>
      </c>
      <c r="BC31" s="12">
        <v>0</v>
      </c>
      <c r="BD31" s="12">
        <v>0</v>
      </c>
      <c r="BE31" s="12">
        <v>0</v>
      </c>
      <c r="BH31" s="3"/>
    </row>
    <row r="32" spans="2:64" x14ac:dyDescent="0.35">
      <c r="B32">
        <v>2016</v>
      </c>
      <c r="C32" s="23">
        <v>56.338767617391312</v>
      </c>
      <c r="D32" s="23">
        <v>34.190392813043481</v>
      </c>
      <c r="E32" s="23">
        <v>40.975220726086953</v>
      </c>
      <c r="F32" s="23">
        <v>275.6226275782609</v>
      </c>
      <c r="G32" s="23">
        <v>400.88213382608694</v>
      </c>
      <c r="H32" s="23">
        <v>6.4432031117391304</v>
      </c>
      <c r="I32" s="23">
        <v>34.501484773913042</v>
      </c>
      <c r="J32" s="23">
        <v>7.842103134782608</v>
      </c>
      <c r="K32" s="23">
        <v>81.475542460869562</v>
      </c>
      <c r="L32" s="23">
        <v>52.500579904347831</v>
      </c>
      <c r="M32" s="23">
        <v>49.682612943478262</v>
      </c>
      <c r="N32" s="23">
        <v>245.60298611739131</v>
      </c>
      <c r="O32" s="23">
        <v>21.622092921739128</v>
      </c>
      <c r="P32" s="23">
        <v>43.710760221739122</v>
      </c>
      <c r="Q32" s="23">
        <v>283.84219795217393</v>
      </c>
      <c r="R32" s="23">
        <v>1635.2327061030433</v>
      </c>
      <c r="S32" s="23">
        <v>191.74080313043478</v>
      </c>
      <c r="T32" s="23">
        <v>221.48319839130434</v>
      </c>
      <c r="U32" s="23">
        <v>5474.8064567526517</v>
      </c>
      <c r="X32" s="12">
        <v>9.2310661769565208</v>
      </c>
      <c r="Y32" s="12">
        <v>8.797308900434782</v>
      </c>
      <c r="Z32" s="12">
        <v>9.4918841013043487</v>
      </c>
      <c r="AA32" s="12">
        <v>10.000767438260869</v>
      </c>
      <c r="AB32" s="12">
        <v>9.7847533608695638</v>
      </c>
      <c r="AC32" s="12">
        <v>10.296522450869565</v>
      </c>
      <c r="AD32" s="12">
        <v>10.473136300869566</v>
      </c>
      <c r="AE32" s="12">
        <v>10.407216387826088</v>
      </c>
      <c r="AF32" s="12">
        <v>10.05893645826087</v>
      </c>
      <c r="AG32" s="12">
        <v>10.055608442173911</v>
      </c>
      <c r="AH32" s="12">
        <v>9.8820883395652164</v>
      </c>
      <c r="AI32" s="12">
        <v>8.7903184752173917</v>
      </c>
      <c r="AJ32" s="12">
        <v>9.4814433608695659</v>
      </c>
      <c r="AK32" s="12">
        <v>9.3076297543478255</v>
      </c>
      <c r="AL32" s="12">
        <v>9.5918240234782619</v>
      </c>
      <c r="AM32" s="12">
        <v>8.5211677965217394</v>
      </c>
      <c r="AN32" s="12">
        <v>8.3606756100000013</v>
      </c>
      <c r="AO32" s="12">
        <v>9.0366167013043484</v>
      </c>
      <c r="AP32" s="12">
        <v>8.3705713821739138</v>
      </c>
      <c r="AQ32" s="12">
        <v>8.2856771991304345</v>
      </c>
      <c r="AR32" s="12">
        <v>7.8016861056521734</v>
      </c>
      <c r="AS32" s="12">
        <v>7.1082471752173912</v>
      </c>
      <c r="AT32" s="12">
        <v>7.0595683078260869</v>
      </c>
      <c r="AU32" s="12">
        <v>6.7837563165217389</v>
      </c>
      <c r="AV32" s="12">
        <v>6.6675538330434785</v>
      </c>
      <c r="AW32" s="12">
        <v>6.959638623913043</v>
      </c>
      <c r="AX32" s="12">
        <v>6.4432031117391304</v>
      </c>
      <c r="AY32" s="12">
        <v>6.5216537339130438</v>
      </c>
      <c r="AZ32" s="12">
        <v>6.677828792173913</v>
      </c>
      <c r="BA32" s="12">
        <v>6.3103941691304337</v>
      </c>
      <c r="BB32" s="12">
        <v>5.8819432182608704</v>
      </c>
      <c r="BC32" s="12">
        <v>0</v>
      </c>
      <c r="BD32" s="12">
        <v>0</v>
      </c>
      <c r="BE32" s="12">
        <v>0</v>
      </c>
      <c r="BH32" s="3"/>
    </row>
    <row r="33" spans="2:66" x14ac:dyDescent="0.35">
      <c r="B33">
        <v>2017</v>
      </c>
      <c r="C33" s="23">
        <v>53.012339617391305</v>
      </c>
      <c r="D33" s="23">
        <v>33.437459056521739</v>
      </c>
      <c r="E33" s="23">
        <v>39.680570178260865</v>
      </c>
      <c r="F33" s="23">
        <v>265.87005367391305</v>
      </c>
      <c r="G33" s="23">
        <v>385.60188982608696</v>
      </c>
      <c r="H33" s="23">
        <v>6.5216537339130438</v>
      </c>
      <c r="I33" s="23">
        <v>33.745469191304345</v>
      </c>
      <c r="J33" s="23">
        <v>6.9688968878260864</v>
      </c>
      <c r="K33" s="23">
        <v>78.369302565217396</v>
      </c>
      <c r="L33" s="23">
        <v>51.08199502608695</v>
      </c>
      <c r="M33" s="23">
        <v>50.643916065217397</v>
      </c>
      <c r="N33" s="23">
        <v>246.6421147826087</v>
      </c>
      <c r="O33" s="23">
        <v>20.586309291739131</v>
      </c>
      <c r="P33" s="23">
        <v>42.052721230434784</v>
      </c>
      <c r="Q33" s="23">
        <v>273.34736224782608</v>
      </c>
      <c r="R33" s="23">
        <v>1587.5620533743477</v>
      </c>
      <c r="S33" s="23">
        <v>193.26810269565217</v>
      </c>
      <c r="T33" s="23">
        <v>225.56670256521738</v>
      </c>
      <c r="U33" s="23">
        <v>5652.8833736571278</v>
      </c>
      <c r="X33" s="12">
        <v>51.446353517391302</v>
      </c>
      <c r="Y33" s="12">
        <v>52.241273608695657</v>
      </c>
      <c r="Z33" s="12">
        <v>54.876691069565219</v>
      </c>
      <c r="AA33" s="12">
        <v>52.556511852173905</v>
      </c>
      <c r="AB33" s="12">
        <v>52.510130369565225</v>
      </c>
      <c r="AC33" s="12">
        <v>52.036093534782601</v>
      </c>
      <c r="AD33" s="12">
        <v>53.201304495652174</v>
      </c>
      <c r="AE33" s="12">
        <v>51.565928369565206</v>
      </c>
      <c r="AF33" s="12">
        <v>54.498526295652177</v>
      </c>
      <c r="AG33" s="12">
        <v>54.837732082608703</v>
      </c>
      <c r="AH33" s="12">
        <v>55.413550165217387</v>
      </c>
      <c r="AI33" s="12">
        <v>55.151659956521733</v>
      </c>
      <c r="AJ33" s="12">
        <v>52.90607115652174</v>
      </c>
      <c r="AK33" s="12">
        <v>52.58671551304348</v>
      </c>
      <c r="AL33" s="12">
        <v>53.196731030434783</v>
      </c>
      <c r="AM33" s="12">
        <v>53.613532973913046</v>
      </c>
      <c r="AN33" s="12">
        <v>52.204398278260868</v>
      </c>
      <c r="AO33" s="12">
        <v>50.983115308695645</v>
      </c>
      <c r="AP33" s="12">
        <v>46.384556552173919</v>
      </c>
      <c r="AQ33" s="12">
        <v>38.875529</v>
      </c>
      <c r="AR33" s="12">
        <v>36.726055830434781</v>
      </c>
      <c r="AS33" s="12">
        <v>32.814612356521735</v>
      </c>
      <c r="AT33" s="12">
        <v>33.551134034782606</v>
      </c>
      <c r="AU33" s="12">
        <v>34.038516126086961</v>
      </c>
      <c r="AV33" s="12">
        <v>33.668693130434782</v>
      </c>
      <c r="AW33" s="12">
        <v>34.505249039130433</v>
      </c>
      <c r="AX33" s="12">
        <v>34.501484773913042</v>
      </c>
      <c r="AY33" s="12">
        <v>33.745469191304345</v>
      </c>
      <c r="AZ33" s="12">
        <v>33.88095680869565</v>
      </c>
      <c r="BA33" s="12">
        <v>31.367551082608696</v>
      </c>
      <c r="BB33" s="12">
        <v>28.908755339130433</v>
      </c>
      <c r="BC33" s="12">
        <v>0</v>
      </c>
      <c r="BD33" s="12">
        <v>0</v>
      </c>
      <c r="BE33" s="12">
        <v>0</v>
      </c>
    </row>
    <row r="34" spans="2:66" x14ac:dyDescent="0.35">
      <c r="B34">
        <v>2018</v>
      </c>
      <c r="C34" s="23">
        <v>51.008381839130429</v>
      </c>
      <c r="D34" s="23">
        <v>31.672860921739133</v>
      </c>
      <c r="E34" s="23">
        <v>38.679273500000001</v>
      </c>
      <c r="F34" s="23">
        <v>248.39267356521739</v>
      </c>
      <c r="G34" s="23">
        <v>360.02642960869565</v>
      </c>
      <c r="H34" s="23">
        <v>6.677828792173913</v>
      </c>
      <c r="I34" s="23">
        <v>33.88095680869565</v>
      </c>
      <c r="J34" s="23">
        <v>6.4036276347826098</v>
      </c>
      <c r="K34" s="23">
        <v>76.14139518695653</v>
      </c>
      <c r="L34" s="23">
        <v>50.131020708695644</v>
      </c>
      <c r="M34" s="23">
        <v>48.903210239130431</v>
      </c>
      <c r="N34" s="23">
        <v>242.92422608695651</v>
      </c>
      <c r="O34" s="23">
        <v>19.587759212608695</v>
      </c>
      <c r="P34" s="23">
        <v>40.852216908695652</v>
      </c>
      <c r="Q34" s="23">
        <v>260.87209576521741</v>
      </c>
      <c r="R34" s="23">
        <v>1516.1539567786956</v>
      </c>
      <c r="S34" s="23">
        <v>195.39820421739131</v>
      </c>
      <c r="T34" s="23">
        <v>226.51361326086956</v>
      </c>
      <c r="U34" s="23">
        <v>5768.0901217943056</v>
      </c>
      <c r="X34" s="12">
        <v>12.434199430434784</v>
      </c>
      <c r="Y34" s="12">
        <v>14.156663335652173</v>
      </c>
      <c r="Z34" s="12">
        <v>14.192745328695651</v>
      </c>
      <c r="AA34" s="12">
        <v>13.530190714782609</v>
      </c>
      <c r="AB34" s="12">
        <v>12.466111289130435</v>
      </c>
      <c r="AC34" s="12">
        <v>10.644053</v>
      </c>
      <c r="AD34" s="12">
        <v>10.681403499565217</v>
      </c>
      <c r="AE34" s="12">
        <v>10.736011993913044</v>
      </c>
      <c r="AF34" s="12">
        <v>10.525175673478261</v>
      </c>
      <c r="AG34" s="12">
        <v>11.333731107391305</v>
      </c>
      <c r="AH34" s="12">
        <v>12.583864016956522</v>
      </c>
      <c r="AI34" s="12">
        <v>13.172791200434784</v>
      </c>
      <c r="AJ34" s="12">
        <v>13.272912270434782</v>
      </c>
      <c r="AK34" s="12">
        <v>14.023123093913044</v>
      </c>
      <c r="AL34" s="12">
        <v>16.664807530000001</v>
      </c>
      <c r="AM34" s="12">
        <v>17.25044804304348</v>
      </c>
      <c r="AN34" s="12">
        <v>15.622514825217392</v>
      </c>
      <c r="AO34" s="12">
        <v>14.139785754347827</v>
      </c>
      <c r="AP34" s="12">
        <v>13.149054733043476</v>
      </c>
      <c r="AQ34" s="12">
        <v>11.722828901304348</v>
      </c>
      <c r="AR34" s="12">
        <v>11.986056463043479</v>
      </c>
      <c r="AS34" s="12">
        <v>12.202041435652175</v>
      </c>
      <c r="AT34" s="12">
        <v>11.400020477391303</v>
      </c>
      <c r="AU34" s="12">
        <v>10.379185536086956</v>
      </c>
      <c r="AV34" s="12">
        <v>9.7292919682608687</v>
      </c>
      <c r="AW34" s="12">
        <v>8.6650413256521741</v>
      </c>
      <c r="AX34" s="12">
        <v>7.842103134782608</v>
      </c>
      <c r="AY34" s="12">
        <v>6.9688968878260864</v>
      </c>
      <c r="AZ34" s="12">
        <v>6.4036276347826098</v>
      </c>
      <c r="BA34" s="12">
        <v>6.0404303521739129</v>
      </c>
      <c r="BB34" s="12">
        <v>4.8898450604347827</v>
      </c>
      <c r="BC34" s="12">
        <v>0</v>
      </c>
      <c r="BD34" s="12">
        <v>0</v>
      </c>
      <c r="BE34" s="12">
        <v>0</v>
      </c>
    </row>
    <row r="35" spans="2:66" x14ac:dyDescent="0.35">
      <c r="B35">
        <v>2019</v>
      </c>
      <c r="C35" s="23">
        <v>47.345295778260876</v>
      </c>
      <c r="D35" s="23">
        <v>29.447709312608694</v>
      </c>
      <c r="E35" s="23">
        <v>36.491508321739126</v>
      </c>
      <c r="F35" s="23">
        <v>237.05242034782611</v>
      </c>
      <c r="G35" s="23">
        <v>337.46760356521742</v>
      </c>
      <c r="H35" s="23">
        <v>6.3103941691304337</v>
      </c>
      <c r="I35" s="23">
        <v>31.367551082608696</v>
      </c>
      <c r="J35" s="23">
        <v>6.0404303521739129</v>
      </c>
      <c r="K35" s="23">
        <v>71.414267886956523</v>
      </c>
      <c r="L35" s="23">
        <v>47.973776656521743</v>
      </c>
      <c r="M35" s="23">
        <v>47.046078830434787</v>
      </c>
      <c r="N35" s="23">
        <v>225.65860653913043</v>
      </c>
      <c r="O35" s="23">
        <v>18.571782359565216</v>
      </c>
      <c r="P35" s="23">
        <v>38.3639576173913</v>
      </c>
      <c r="Q35" s="23">
        <v>243.7018543826087</v>
      </c>
      <c r="R35" s="23">
        <v>1424.253237202174</v>
      </c>
      <c r="S35" s="23">
        <v>195.24338765217394</v>
      </c>
      <c r="T35" s="23">
        <v>235.15423278260872</v>
      </c>
      <c r="U35" s="23">
        <v>5837.1359924944345</v>
      </c>
      <c r="X35" s="12">
        <v>203.71719857391304</v>
      </c>
      <c r="Y35" s="12">
        <v>200.2755385826087</v>
      </c>
      <c r="Z35" s="12">
        <v>195.92913568260866</v>
      </c>
      <c r="AA35" s="12">
        <v>190.84115107826085</v>
      </c>
      <c r="AB35" s="12">
        <v>178.11264197391301</v>
      </c>
      <c r="AC35" s="12">
        <v>173.54325997826086</v>
      </c>
      <c r="AD35" s="12">
        <v>169.7908250956522</v>
      </c>
      <c r="AE35" s="12">
        <v>161.38715134347825</v>
      </c>
      <c r="AF35" s="12">
        <v>155.23401067391305</v>
      </c>
      <c r="AG35" s="12">
        <v>152.91839770869564</v>
      </c>
      <c r="AH35" s="12">
        <v>147.16659680434782</v>
      </c>
      <c r="AI35" s="12">
        <v>143.5679763</v>
      </c>
      <c r="AJ35" s="12">
        <v>138.75998253478261</v>
      </c>
      <c r="AK35" s="12">
        <v>137.73900703043478</v>
      </c>
      <c r="AL35" s="12">
        <v>132.99661011304349</v>
      </c>
      <c r="AM35" s="12">
        <v>130.85076857391303</v>
      </c>
      <c r="AN35" s="12">
        <v>129.21142615652175</v>
      </c>
      <c r="AO35" s="12">
        <v>124.07463237826087</v>
      </c>
      <c r="AP35" s="12">
        <v>121.28166266086959</v>
      </c>
      <c r="AQ35" s="12">
        <v>109.5494166869565</v>
      </c>
      <c r="AR35" s="12">
        <v>107.89142407826087</v>
      </c>
      <c r="AS35" s="12">
        <v>103.90717406086958</v>
      </c>
      <c r="AT35" s="12">
        <v>97.878881647826077</v>
      </c>
      <c r="AU35" s="12">
        <v>94.586363321739142</v>
      </c>
      <c r="AV35" s="12">
        <v>87.190696447826085</v>
      </c>
      <c r="AW35" s="12">
        <v>86.310909391304349</v>
      </c>
      <c r="AX35" s="12">
        <v>81.475542460869562</v>
      </c>
      <c r="AY35" s="12">
        <v>78.369302565217396</v>
      </c>
      <c r="AZ35" s="12">
        <v>76.14139518695653</v>
      </c>
      <c r="BA35" s="12">
        <v>71.414267886956523</v>
      </c>
      <c r="BB35" s="12">
        <v>64.148010530434789</v>
      </c>
      <c r="BC35" s="12">
        <v>0</v>
      </c>
      <c r="BD35" s="12">
        <v>0</v>
      </c>
      <c r="BE35" s="12">
        <v>0</v>
      </c>
    </row>
    <row r="36" spans="2:66" x14ac:dyDescent="0.35">
      <c r="B36">
        <v>2020</v>
      </c>
      <c r="C36" s="23">
        <v>41.019563169565217</v>
      </c>
      <c r="D36" s="23">
        <v>27.094443216521743</v>
      </c>
      <c r="E36" s="23">
        <v>32.075968065217396</v>
      </c>
      <c r="F36" s="23">
        <v>200.81081111304348</v>
      </c>
      <c r="G36" s="23">
        <v>298.0248136782609</v>
      </c>
      <c r="H36" s="23">
        <v>5.8819432182608704</v>
      </c>
      <c r="I36" s="23">
        <v>28.908755339130433</v>
      </c>
      <c r="J36" s="23">
        <v>4.8898450604347827</v>
      </c>
      <c r="K36" s="23">
        <v>64.148010530434789</v>
      </c>
      <c r="L36" s="23">
        <v>44.9776514173913</v>
      </c>
      <c r="M36" s="23">
        <v>41.091420665217399</v>
      </c>
      <c r="N36" s="23">
        <v>192.6827680826087</v>
      </c>
      <c r="O36" s="23">
        <v>16.234290361739131</v>
      </c>
      <c r="P36" s="23">
        <v>35.93869239130435</v>
      </c>
      <c r="Q36" s="23">
        <v>212.0040357826087</v>
      </c>
      <c r="R36" s="23">
        <v>1245.783012091739</v>
      </c>
      <c r="S36" s="23">
        <v>184.7012449130435</v>
      </c>
      <c r="T36" s="23">
        <v>203.07764947826087</v>
      </c>
      <c r="U36" s="23">
        <v>5646.8597271376939</v>
      </c>
      <c r="X36" s="12">
        <v>60.107847313043479</v>
      </c>
      <c r="Y36" s="12">
        <v>58.173104956521733</v>
      </c>
      <c r="Z36" s="12">
        <v>59.474671382608697</v>
      </c>
      <c r="AA36" s="12">
        <v>61.065471447826084</v>
      </c>
      <c r="AB36" s="12">
        <v>62.485847656521749</v>
      </c>
      <c r="AC36" s="12">
        <v>65.879953360869564</v>
      </c>
      <c r="AD36" s="12">
        <v>68.693420234782607</v>
      </c>
      <c r="AE36" s="12">
        <v>71.300796213043469</v>
      </c>
      <c r="AF36" s="12">
        <v>71.65877618260869</v>
      </c>
      <c r="AG36" s="12">
        <v>69.352244713043476</v>
      </c>
      <c r="AH36" s="12">
        <v>65.421881426086955</v>
      </c>
      <c r="AI36" s="12">
        <v>64.942324756521742</v>
      </c>
      <c r="AJ36" s="12">
        <v>63.297413139130434</v>
      </c>
      <c r="AK36" s="12">
        <v>63.856001786956519</v>
      </c>
      <c r="AL36" s="12">
        <v>63.450771117391312</v>
      </c>
      <c r="AM36" s="12">
        <v>63.614044930434787</v>
      </c>
      <c r="AN36" s="12">
        <v>63.708249104347821</v>
      </c>
      <c r="AO36" s="12">
        <v>64.730417013043478</v>
      </c>
      <c r="AP36" s="12">
        <v>62.802621882608697</v>
      </c>
      <c r="AQ36" s="12">
        <v>59.582743499999999</v>
      </c>
      <c r="AR36" s="12">
        <v>60.913719665217386</v>
      </c>
      <c r="AS36" s="12">
        <v>60.32723114782609</v>
      </c>
      <c r="AT36" s="12">
        <v>59.229600500000004</v>
      </c>
      <c r="AU36" s="12">
        <v>58.262702460869562</v>
      </c>
      <c r="AV36" s="12">
        <v>57.7246278</v>
      </c>
      <c r="AW36" s="12">
        <v>55.121582934782609</v>
      </c>
      <c r="AX36" s="12">
        <v>52.500579904347831</v>
      </c>
      <c r="AY36" s="12">
        <v>51.08199502608695</v>
      </c>
      <c r="AZ36" s="12">
        <v>50.131020708695644</v>
      </c>
      <c r="BA36" s="12">
        <v>47.973776656521743</v>
      </c>
      <c r="BB36" s="12">
        <v>44.9776514173913</v>
      </c>
      <c r="BC36" s="12">
        <v>0</v>
      </c>
      <c r="BD36" s="12">
        <v>0</v>
      </c>
      <c r="BE36" s="12">
        <v>0</v>
      </c>
    </row>
    <row r="37" spans="2:66" x14ac:dyDescent="0.35">
      <c r="B37">
        <v>2021</v>
      </c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X37" s="12">
        <v>79.160813747826083</v>
      </c>
      <c r="Y37" s="12">
        <v>83.524747843478266</v>
      </c>
      <c r="Z37" s="12">
        <v>89.95123230434784</v>
      </c>
      <c r="AA37" s="12">
        <v>86.935924965217382</v>
      </c>
      <c r="AB37" s="12">
        <v>86.891089173913045</v>
      </c>
      <c r="AC37" s="12">
        <v>90.394109826086947</v>
      </c>
      <c r="AD37" s="12">
        <v>84.873571086956517</v>
      </c>
      <c r="AE37" s="12">
        <v>85.593235243478262</v>
      </c>
      <c r="AF37" s="12">
        <v>89.525032891304349</v>
      </c>
      <c r="AG37" s="12">
        <v>93.060665052173931</v>
      </c>
      <c r="AH37" s="12">
        <v>91.475540617391303</v>
      </c>
      <c r="AI37" s="12">
        <v>90.656904617391305</v>
      </c>
      <c r="AJ37" s="12">
        <v>92.363577021739133</v>
      </c>
      <c r="AK37" s="12">
        <v>84.919711160869568</v>
      </c>
      <c r="AL37" s="12">
        <v>85.684744386956524</v>
      </c>
      <c r="AM37" s="12">
        <v>86.147662939130427</v>
      </c>
      <c r="AN37" s="12">
        <v>79.614010213043471</v>
      </c>
      <c r="AO37" s="12">
        <v>76.496836165217388</v>
      </c>
      <c r="AP37" s="12">
        <v>71.046021686956522</v>
      </c>
      <c r="AQ37" s="12">
        <v>67.177196617391303</v>
      </c>
      <c r="AR37" s="12">
        <v>62.024737569565211</v>
      </c>
      <c r="AS37" s="12">
        <v>56.895324652173912</v>
      </c>
      <c r="AT37" s="12">
        <v>52.833911169565219</v>
      </c>
      <c r="AU37" s="12">
        <v>51.641618152173912</v>
      </c>
      <c r="AV37" s="12">
        <v>50.905475173913047</v>
      </c>
      <c r="AW37" s="12">
        <v>51.799779134782611</v>
      </c>
      <c r="AX37" s="12">
        <v>49.682612943478262</v>
      </c>
      <c r="AY37" s="12">
        <v>50.643916065217397</v>
      </c>
      <c r="AZ37" s="12">
        <v>48.903210239130431</v>
      </c>
      <c r="BA37" s="12">
        <v>47.046078830434787</v>
      </c>
      <c r="BB37" s="12">
        <v>41.091420665217399</v>
      </c>
      <c r="BC37" s="12">
        <v>0</v>
      </c>
      <c r="BD37" s="12">
        <v>0</v>
      </c>
      <c r="BE37" s="12">
        <v>0</v>
      </c>
    </row>
    <row r="38" spans="2:66" x14ac:dyDescent="0.35">
      <c r="B38">
        <v>2022</v>
      </c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X38" s="12">
        <v>403.70355230434785</v>
      </c>
      <c r="Y38" s="12">
        <v>416.24022939130435</v>
      </c>
      <c r="Z38" s="12">
        <v>422.4135540434782</v>
      </c>
      <c r="AA38" s="12">
        <v>403.27370665217393</v>
      </c>
      <c r="AB38" s="12">
        <v>405.19654943478258</v>
      </c>
      <c r="AC38" s="12">
        <v>407.13124291304342</v>
      </c>
      <c r="AD38" s="12">
        <v>402.53361826086962</v>
      </c>
      <c r="AE38" s="12">
        <v>408.28724452173913</v>
      </c>
      <c r="AF38" s="12">
        <v>407.30586886956519</v>
      </c>
      <c r="AG38" s="12">
        <v>408.52228747826086</v>
      </c>
      <c r="AH38" s="12">
        <v>410.67054091304345</v>
      </c>
      <c r="AI38" s="12">
        <v>400.95524486956526</v>
      </c>
      <c r="AJ38" s="12">
        <v>408.22677882608696</v>
      </c>
      <c r="AK38" s="12">
        <v>411.13898426086962</v>
      </c>
      <c r="AL38" s="12">
        <v>415.96502560869561</v>
      </c>
      <c r="AM38" s="12">
        <v>408.64168008695657</v>
      </c>
      <c r="AN38" s="12">
        <v>399.69506165217393</v>
      </c>
      <c r="AO38" s="12">
        <v>399.79788069565217</v>
      </c>
      <c r="AP38" s="12">
        <v>341.08721499999996</v>
      </c>
      <c r="AQ38" s="12">
        <v>305.62894386956521</v>
      </c>
      <c r="AR38" s="12">
        <v>289.29562285217389</v>
      </c>
      <c r="AS38" s="12">
        <v>288.84972090434786</v>
      </c>
      <c r="AT38" s="12">
        <v>274.13861765652172</v>
      </c>
      <c r="AU38" s="12">
        <v>252.71134289130438</v>
      </c>
      <c r="AV38" s="12">
        <v>251.11324395652173</v>
      </c>
      <c r="AW38" s="12">
        <v>257.92659696086957</v>
      </c>
      <c r="AX38" s="12">
        <v>245.60298611739131</v>
      </c>
      <c r="AY38" s="12">
        <v>246.6421147826087</v>
      </c>
      <c r="AZ38" s="12">
        <v>242.92422608695651</v>
      </c>
      <c r="BA38" s="12">
        <v>225.65860653913043</v>
      </c>
      <c r="BB38" s="12">
        <v>192.6827680826087</v>
      </c>
      <c r="BC38" s="12">
        <v>0</v>
      </c>
      <c r="BD38" s="12">
        <v>0</v>
      </c>
      <c r="BE38" s="12">
        <v>0</v>
      </c>
    </row>
    <row r="39" spans="2:66" x14ac:dyDescent="0.35">
      <c r="B39">
        <v>2023</v>
      </c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X39" s="12">
        <v>43.990787917391302</v>
      </c>
      <c r="Y39" s="12">
        <v>43.042739569565221</v>
      </c>
      <c r="Z39" s="12">
        <v>41.008785634782605</v>
      </c>
      <c r="AA39" s="12">
        <v>37.365194513043477</v>
      </c>
      <c r="AB39" s="12">
        <v>36.566352565217393</v>
      </c>
      <c r="AC39" s="12">
        <v>35.293454334782609</v>
      </c>
      <c r="AD39" s="12">
        <v>33.559181143478263</v>
      </c>
      <c r="AE39" s="12">
        <v>32.281715473913046</v>
      </c>
      <c r="AF39" s="12">
        <v>32.121646900000002</v>
      </c>
      <c r="AG39" s="12">
        <v>31.996559121739132</v>
      </c>
      <c r="AH39" s="12">
        <v>31.356663099999995</v>
      </c>
      <c r="AI39" s="12">
        <v>30.317457218695655</v>
      </c>
      <c r="AJ39" s="12">
        <v>28.854674800000002</v>
      </c>
      <c r="AK39" s="12">
        <v>28.467664138260869</v>
      </c>
      <c r="AL39" s="12">
        <v>28.284114953043478</v>
      </c>
      <c r="AM39" s="12">
        <v>28.496381245652174</v>
      </c>
      <c r="AN39" s="12">
        <v>28.081903892608693</v>
      </c>
      <c r="AO39" s="12">
        <v>27.680159113478261</v>
      </c>
      <c r="AP39" s="12">
        <v>27.625387665217392</v>
      </c>
      <c r="AQ39" s="12">
        <v>26.116995784782606</v>
      </c>
      <c r="AR39" s="12">
        <v>25.901934243043481</v>
      </c>
      <c r="AS39" s="12">
        <v>24.641996211304352</v>
      </c>
      <c r="AT39" s="12">
        <v>24.72864500826087</v>
      </c>
      <c r="AU39" s="12">
        <v>24.677776893913041</v>
      </c>
      <c r="AV39" s="12">
        <v>23.455385860869566</v>
      </c>
      <c r="AW39" s="12">
        <v>22.187207283043477</v>
      </c>
      <c r="AX39" s="12">
        <v>21.622092921739128</v>
      </c>
      <c r="AY39" s="12">
        <v>20.586309291739131</v>
      </c>
      <c r="AZ39" s="12">
        <v>19.587759212608695</v>
      </c>
      <c r="BA39" s="12">
        <v>18.571782359565216</v>
      </c>
      <c r="BB39" s="12">
        <v>16.234290361739131</v>
      </c>
      <c r="BC39" s="12">
        <v>0</v>
      </c>
      <c r="BD39" s="12">
        <v>0</v>
      </c>
      <c r="BE39" s="12">
        <v>0</v>
      </c>
    </row>
    <row r="40" spans="2:66" x14ac:dyDescent="0.35">
      <c r="B40" t="s">
        <v>91</v>
      </c>
      <c r="C40" s="3">
        <f>AVERAGE(C13:C19)</f>
        <v>108.54265320869565</v>
      </c>
      <c r="D40" s="3">
        <f t="shared" ref="D40:U40" si="1">AVERAGE(D13:D19)</f>
        <v>71.312566169565216</v>
      </c>
      <c r="E40" s="3">
        <f t="shared" si="1"/>
        <v>76.453642186956515</v>
      </c>
      <c r="F40" s="3">
        <f t="shared" si="1"/>
        <v>524.99179178260874</v>
      </c>
      <c r="G40" s="3">
        <f t="shared" si="1"/>
        <v>574.90454299999999</v>
      </c>
      <c r="H40" s="3">
        <f t="shared" si="1"/>
        <v>9.7118916026086968</v>
      </c>
      <c r="I40" s="3">
        <f t="shared" si="1"/>
        <v>53.851454791304342</v>
      </c>
      <c r="J40" s="3">
        <f t="shared" si="1"/>
        <v>12.235372765217393</v>
      </c>
      <c r="K40" s="3">
        <f t="shared" si="1"/>
        <v>148.11044605652174</v>
      </c>
      <c r="L40" s="3">
        <f t="shared" si="1"/>
        <v>67.118491173913043</v>
      </c>
      <c r="M40" s="3">
        <f t="shared" si="1"/>
        <v>89.656380943478283</v>
      </c>
      <c r="N40" s="3">
        <f t="shared" si="1"/>
        <v>407.87242139130433</v>
      </c>
      <c r="O40" s="3">
        <f t="shared" si="1"/>
        <v>30.770911536086953</v>
      </c>
      <c r="P40" s="3">
        <f t="shared" si="1"/>
        <v>66.880777139130444</v>
      </c>
      <c r="Q40" s="3">
        <f t="shared" si="1"/>
        <v>646.04998021739118</v>
      </c>
      <c r="R40" s="3">
        <f t="shared" si="1"/>
        <v>2888.4633239647824</v>
      </c>
      <c r="S40" s="3">
        <f t="shared" si="1"/>
        <v>253.20982465217392</v>
      </c>
      <c r="T40" s="3">
        <f t="shared" si="1"/>
        <v>307.19850704347829</v>
      </c>
      <c r="U40" s="3">
        <f t="shared" si="1"/>
        <v>5344.2214708598694</v>
      </c>
      <c r="X40" s="12">
        <v>87.987867800000004</v>
      </c>
      <c r="Y40" s="12">
        <v>89.31262358260868</v>
      </c>
      <c r="Z40" s="12">
        <v>85.017038552173901</v>
      </c>
      <c r="AA40" s="12">
        <v>81.069342656521741</v>
      </c>
      <c r="AB40" s="12">
        <v>82.021308417391296</v>
      </c>
      <c r="AC40" s="12">
        <v>78.548508926086953</v>
      </c>
      <c r="AD40" s="12">
        <v>76.963970208695656</v>
      </c>
      <c r="AE40" s="12">
        <v>73.481440078260874</v>
      </c>
      <c r="AF40" s="12">
        <v>70.552775999999994</v>
      </c>
      <c r="AG40" s="12">
        <v>68.522457591304359</v>
      </c>
      <c r="AH40" s="12">
        <v>67.623389734782606</v>
      </c>
      <c r="AI40" s="12">
        <v>64.616765317391312</v>
      </c>
      <c r="AJ40" s="12">
        <v>62.293665121739124</v>
      </c>
      <c r="AK40" s="12">
        <v>61.074946130434782</v>
      </c>
      <c r="AL40" s="12">
        <v>59.958235521739127</v>
      </c>
      <c r="AM40" s="12">
        <v>58.926852204347824</v>
      </c>
      <c r="AN40" s="12">
        <v>58.31469398695652</v>
      </c>
      <c r="AO40" s="12">
        <v>56.906730330434783</v>
      </c>
      <c r="AP40" s="12">
        <v>54.447379060869572</v>
      </c>
      <c r="AQ40" s="12">
        <v>50.584124895652174</v>
      </c>
      <c r="AR40" s="12">
        <v>51.854676786956517</v>
      </c>
      <c r="AS40" s="12">
        <v>49.770418660869559</v>
      </c>
      <c r="AT40" s="12">
        <v>47.633745295652169</v>
      </c>
      <c r="AU40" s="12">
        <v>46.464804491304349</v>
      </c>
      <c r="AV40" s="12">
        <v>45.801163313043482</v>
      </c>
      <c r="AW40" s="12">
        <v>44.522363565217397</v>
      </c>
      <c r="AX40" s="12">
        <v>43.710760221739122</v>
      </c>
      <c r="AY40" s="12">
        <v>42.052721230434784</v>
      </c>
      <c r="AZ40" s="12">
        <v>40.852216908695652</v>
      </c>
      <c r="BA40" s="12">
        <v>38.3639576173913</v>
      </c>
      <c r="BB40" s="12">
        <v>35.93869239130435</v>
      </c>
      <c r="BC40" s="12">
        <v>0</v>
      </c>
      <c r="BD40" s="12">
        <v>0</v>
      </c>
      <c r="BE40" s="12">
        <v>0</v>
      </c>
    </row>
    <row r="41" spans="2:66" x14ac:dyDescent="0.35"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X41" s="12">
        <v>943.39790756521757</v>
      </c>
      <c r="Y41" s="12">
        <v>918.58484473913052</v>
      </c>
      <c r="Z41" s="12">
        <v>904.55958386956513</v>
      </c>
      <c r="AA41" s="12">
        <v>861.95710604347823</v>
      </c>
      <c r="AB41" s="12">
        <v>845.13014599999997</v>
      </c>
      <c r="AC41" s="12">
        <v>804.59163613043472</v>
      </c>
      <c r="AD41" s="12">
        <v>779.07898447826096</v>
      </c>
      <c r="AE41" s="12">
        <v>725.72797804347817</v>
      </c>
      <c r="AF41" s="12">
        <v>701.05343517391304</v>
      </c>
      <c r="AG41" s="12">
        <v>665.22777695652178</v>
      </c>
      <c r="AH41" s="12">
        <v>638.63152347826087</v>
      </c>
      <c r="AI41" s="12">
        <v>621.36284213043473</v>
      </c>
      <c r="AJ41" s="12">
        <v>591.01613321739126</v>
      </c>
      <c r="AK41" s="12">
        <v>579.33017252173909</v>
      </c>
      <c r="AL41" s="12">
        <v>560.30353734782602</v>
      </c>
      <c r="AM41" s="12">
        <v>553.07260613043479</v>
      </c>
      <c r="AN41" s="12">
        <v>532.17549821739124</v>
      </c>
      <c r="AO41" s="12">
        <v>508.38870630434792</v>
      </c>
      <c r="AP41" s="12">
        <v>455.35332773913046</v>
      </c>
      <c r="AQ41" s="12">
        <v>396.74856717391305</v>
      </c>
      <c r="AR41" s="12">
        <v>388.35567065217396</v>
      </c>
      <c r="AS41" s="12">
        <v>360.31611882608701</v>
      </c>
      <c r="AT41" s="12">
        <v>366.34973504347823</v>
      </c>
      <c r="AU41" s="12">
        <v>345.79614756521738</v>
      </c>
      <c r="AV41" s="12">
        <v>322.45373452173908</v>
      </c>
      <c r="AW41" s="12">
        <v>311.23487043478264</v>
      </c>
      <c r="AX41" s="12">
        <v>283.84219795217393</v>
      </c>
      <c r="AY41" s="12">
        <v>273.34736224782608</v>
      </c>
      <c r="AZ41" s="12">
        <v>260.87209576521741</v>
      </c>
      <c r="BA41" s="12">
        <v>243.7018543826087</v>
      </c>
      <c r="BB41" s="12">
        <v>212.0040357826087</v>
      </c>
      <c r="BC41" s="12">
        <v>0</v>
      </c>
      <c r="BD41" s="12">
        <v>0</v>
      </c>
      <c r="BE41" s="12">
        <v>0</v>
      </c>
    </row>
    <row r="42" spans="2:66" x14ac:dyDescent="0.35">
      <c r="B42" s="4" t="s">
        <v>108</v>
      </c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12">
        <v>3706.0965227117385</v>
      </c>
      <c r="Y42" s="12">
        <v>3658.5573682578251</v>
      </c>
      <c r="Z42" s="12">
        <v>3578.880460360434</v>
      </c>
      <c r="AA42" s="12">
        <v>3440.2053695921741</v>
      </c>
      <c r="AB42" s="12">
        <v>3354.1426838500001</v>
      </c>
      <c r="AC42" s="12">
        <v>3266.3125238769562</v>
      </c>
      <c r="AD42" s="12">
        <v>3197.8077991482614</v>
      </c>
      <c r="AE42" s="12">
        <v>3075.8111343643477</v>
      </c>
      <c r="AF42" s="12">
        <v>3039.9685461752174</v>
      </c>
      <c r="AG42" s="12">
        <v>2966.2155869104349</v>
      </c>
      <c r="AH42" s="12">
        <v>2882.2197406739128</v>
      </c>
      <c r="AI42" s="12">
        <v>2812.8079056030438</v>
      </c>
      <c r="AJ42" s="12">
        <v>2743.7710014095651</v>
      </c>
      <c r="AK42" s="12">
        <v>2698.4493526169563</v>
      </c>
      <c r="AL42" s="12">
        <v>2649.4143242152172</v>
      </c>
      <c r="AM42" s="12">
        <v>2586.1597823113043</v>
      </c>
      <c r="AN42" s="12">
        <v>2519.5977208104346</v>
      </c>
      <c r="AO42" s="12">
        <v>2438.4272792995657</v>
      </c>
      <c r="AP42" s="12">
        <v>2244.9890936413044</v>
      </c>
      <c r="AQ42" s="12">
        <v>2044.6295844678261</v>
      </c>
      <c r="AR42" s="12">
        <v>2008.8529222726088</v>
      </c>
      <c r="AS42" s="12">
        <v>1925.3532280743477</v>
      </c>
      <c r="AT42" s="12">
        <v>1884.2293570282611</v>
      </c>
      <c r="AU42" s="12">
        <v>1823.0135681465217</v>
      </c>
      <c r="AV42" s="12">
        <v>1742.1523308882606</v>
      </c>
      <c r="AW42" s="12">
        <v>1715.739613593478</v>
      </c>
      <c r="AX42" s="12">
        <v>1635.2327061030433</v>
      </c>
      <c r="AY42" s="12">
        <v>1587.5620533743477</v>
      </c>
      <c r="AZ42" s="12">
        <v>1516.1539567786956</v>
      </c>
      <c r="BA42" s="12">
        <v>1424.253237202174</v>
      </c>
      <c r="BB42" s="12">
        <v>1245.783012091739</v>
      </c>
      <c r="BC42" s="12">
        <v>0</v>
      </c>
      <c r="BD42" s="12">
        <v>0</v>
      </c>
      <c r="BE42" s="12">
        <v>0</v>
      </c>
    </row>
    <row r="43" spans="2:66" x14ac:dyDescent="0.35">
      <c r="X43" s="12">
        <v>194.16032786956524</v>
      </c>
      <c r="Y43" s="12">
        <v>202.28430995652178</v>
      </c>
      <c r="Z43" s="12">
        <v>217.52313465217392</v>
      </c>
      <c r="AA43" s="12">
        <v>212.32251082608695</v>
      </c>
      <c r="AB43" s="12">
        <v>217.92080982608695</v>
      </c>
      <c r="AC43" s="12">
        <v>225.3018682173913</v>
      </c>
      <c r="AD43" s="12">
        <v>229.85489891304346</v>
      </c>
      <c r="AE43" s="12">
        <v>235.47219926086959</v>
      </c>
      <c r="AF43" s="12">
        <v>242.20001917391306</v>
      </c>
      <c r="AG43" s="12">
        <v>254.14687900000001</v>
      </c>
      <c r="AH43" s="12">
        <v>266.94193126086958</v>
      </c>
      <c r="AI43" s="12">
        <v>263.14015000000001</v>
      </c>
      <c r="AJ43" s="12">
        <v>257.92972313043481</v>
      </c>
      <c r="AK43" s="12">
        <v>252.63787073913045</v>
      </c>
      <c r="AL43" s="12">
        <v>249.4531714347826</v>
      </c>
      <c r="AM43" s="12">
        <v>245.42446113043479</v>
      </c>
      <c r="AN43" s="12">
        <v>241.96166095652171</v>
      </c>
      <c r="AO43" s="12">
        <v>237.0056825652174</v>
      </c>
      <c r="AP43" s="12">
        <v>221.02503226086955</v>
      </c>
      <c r="AQ43" s="12">
        <v>211.51557608695649</v>
      </c>
      <c r="AR43" s="12">
        <v>221.53348760869568</v>
      </c>
      <c r="AS43" s="12">
        <v>215.90342047826087</v>
      </c>
      <c r="AT43" s="12">
        <v>213.92612743478259</v>
      </c>
      <c r="AU43" s="12">
        <v>208.26025043478259</v>
      </c>
      <c r="AV43" s="12">
        <v>190.67070339130433</v>
      </c>
      <c r="AW43" s="12">
        <v>196.20290900000001</v>
      </c>
      <c r="AX43" s="12">
        <v>191.74080313043478</v>
      </c>
      <c r="AY43" s="12">
        <v>193.26810269565217</v>
      </c>
      <c r="AZ43" s="12">
        <v>195.39820421739131</v>
      </c>
      <c r="BA43" s="12">
        <v>195.24338765217394</v>
      </c>
      <c r="BB43" s="12">
        <v>184.7012449130435</v>
      </c>
      <c r="BC43" s="12">
        <v>0</v>
      </c>
      <c r="BD43" s="12">
        <v>0</v>
      </c>
      <c r="BE43" s="12">
        <v>0</v>
      </c>
    </row>
    <row r="44" spans="2:66" x14ac:dyDescent="0.35">
      <c r="B44" s="7" t="s">
        <v>61</v>
      </c>
      <c r="C44" s="11" t="s">
        <v>109</v>
      </c>
      <c r="D44" s="11" t="s">
        <v>80</v>
      </c>
      <c r="E44" s="11" t="s">
        <v>81</v>
      </c>
      <c r="F44" s="11" t="s">
        <v>110</v>
      </c>
      <c r="G44" s="11" t="s">
        <v>82</v>
      </c>
      <c r="H44" s="11" t="s">
        <v>111</v>
      </c>
      <c r="I44" s="11" t="s">
        <v>119</v>
      </c>
      <c r="J44" s="11" t="s">
        <v>112</v>
      </c>
      <c r="K44" s="11" t="s">
        <v>113</v>
      </c>
      <c r="L44" s="11" t="s">
        <v>114</v>
      </c>
      <c r="M44" s="11" t="s">
        <v>115</v>
      </c>
      <c r="N44" s="11" t="s">
        <v>116</v>
      </c>
      <c r="O44" s="11" t="s">
        <v>117</v>
      </c>
      <c r="P44" s="11" t="s">
        <v>83</v>
      </c>
      <c r="Q44" s="11" t="s">
        <v>118</v>
      </c>
      <c r="R44" s="11" t="s">
        <v>121</v>
      </c>
      <c r="S44" s="11" t="s">
        <v>78</v>
      </c>
      <c r="T44" s="11" t="s">
        <v>120</v>
      </c>
      <c r="U44" s="11" t="s">
        <v>79</v>
      </c>
      <c r="X44" s="12">
        <v>236.39600599999997</v>
      </c>
      <c r="Y44" s="12">
        <v>246.28719713043481</v>
      </c>
      <c r="Z44" s="12">
        <v>264.84092204347826</v>
      </c>
      <c r="AA44" s="12">
        <v>258.50900691304349</v>
      </c>
      <c r="AB44" s="12">
        <v>265.32510352173909</v>
      </c>
      <c r="AC44" s="12">
        <v>274.3117628695652</v>
      </c>
      <c r="AD44" s="12">
        <v>279.85521382608692</v>
      </c>
      <c r="AE44" s="12">
        <v>286.69444513043481</v>
      </c>
      <c r="AF44" s="12">
        <v>294.88576721739128</v>
      </c>
      <c r="AG44" s="12">
        <v>309.4314269565217</v>
      </c>
      <c r="AH44" s="12">
        <v>322.57920739130435</v>
      </c>
      <c r="AI44" s="12">
        <v>318.51430130434784</v>
      </c>
      <c r="AJ44" s="12">
        <v>311.62475826086956</v>
      </c>
      <c r="AK44" s="12">
        <v>306.65964304347824</v>
      </c>
      <c r="AL44" s="12">
        <v>303.1494382608696</v>
      </c>
      <c r="AM44" s="12">
        <v>297.54396334782609</v>
      </c>
      <c r="AN44" s="12">
        <v>293.03191034782606</v>
      </c>
      <c r="AO44" s="12">
        <v>287.93668613043479</v>
      </c>
      <c r="AP44" s="12">
        <v>263.8659142608696</v>
      </c>
      <c r="AQ44" s="12">
        <v>249.47254773913045</v>
      </c>
      <c r="AR44" s="12">
        <v>268.75772517391306</v>
      </c>
      <c r="AS44" s="12">
        <v>263.28477547826088</v>
      </c>
      <c r="AT44" s="12">
        <v>258.70618047826082</v>
      </c>
      <c r="AU44" s="12">
        <v>250.81536078260868</v>
      </c>
      <c r="AV44" s="12">
        <v>221.94812834782607</v>
      </c>
      <c r="AW44" s="12">
        <v>229.36576234782609</v>
      </c>
      <c r="AX44" s="12">
        <v>221.48319839130434</v>
      </c>
      <c r="AY44" s="12">
        <v>225.56670256521738</v>
      </c>
      <c r="AZ44" s="12">
        <v>226.51361326086956</v>
      </c>
      <c r="BA44" s="12">
        <v>235.15423278260872</v>
      </c>
      <c r="BB44" s="12">
        <v>203.07764947826087</v>
      </c>
      <c r="BC44" s="12">
        <v>0</v>
      </c>
      <c r="BD44" s="12">
        <v>0</v>
      </c>
      <c r="BE44" s="12">
        <v>0</v>
      </c>
      <c r="BJ44" s="15"/>
      <c r="BK44" s="15"/>
      <c r="BL44" s="15"/>
      <c r="BM44" s="15"/>
      <c r="BN44" s="15"/>
    </row>
    <row r="45" spans="2:66" x14ac:dyDescent="0.35">
      <c r="B45" s="7">
        <v>1990</v>
      </c>
      <c r="C45" s="23">
        <v>86.869507364705882</v>
      </c>
      <c r="D45" s="23">
        <v>116.36084772941177</v>
      </c>
      <c r="E45" s="23">
        <v>29.337278064705885</v>
      </c>
      <c r="F45" s="23">
        <v>546.65391480000005</v>
      </c>
      <c r="G45" s="23">
        <v>591.4259806</v>
      </c>
      <c r="H45" s="23">
        <v>4.0432416285882358</v>
      </c>
      <c r="I45" s="23">
        <v>90.420692435294129</v>
      </c>
      <c r="J45" s="23">
        <v>4.5390872939999998</v>
      </c>
      <c r="K45" s="23">
        <v>283.72342591764709</v>
      </c>
      <c r="L45" s="23">
        <v>24.535270924705884</v>
      </c>
      <c r="M45" s="23">
        <v>63.2356097717647</v>
      </c>
      <c r="N45" s="23">
        <v>377.79204474117648</v>
      </c>
      <c r="O45" s="23">
        <v>56.559061439999994</v>
      </c>
      <c r="P45" s="23">
        <v>49.699487707058829</v>
      </c>
      <c r="Q45" s="23">
        <v>260.2427204588235</v>
      </c>
      <c r="R45" s="23">
        <v>2585.4381708778819</v>
      </c>
      <c r="S45" s="23">
        <v>0</v>
      </c>
      <c r="T45" s="23">
        <v>0</v>
      </c>
      <c r="U45" s="23">
        <v>6937.7634976777663</v>
      </c>
      <c r="X45" s="12">
        <v>6827.8574085868659</v>
      </c>
      <c r="Y45" s="12">
        <v>6475.7673767347815</v>
      </c>
      <c r="Z45" s="12">
        <v>6276.9954390177445</v>
      </c>
      <c r="AA45" s="12">
        <v>5964.8568458709997</v>
      </c>
      <c r="AB45" s="12">
        <v>5719.470665019393</v>
      </c>
      <c r="AC45" s="12">
        <v>5564.9012579433902</v>
      </c>
      <c r="AD45" s="12">
        <v>5526.7412237970448</v>
      </c>
      <c r="AE45" s="12">
        <v>5453.3446654984327</v>
      </c>
      <c r="AF45" s="12">
        <v>5369.5861614597388</v>
      </c>
      <c r="AG45" s="12">
        <v>5263.5079017944363</v>
      </c>
      <c r="AH45" s="12">
        <v>5285.6033507702159</v>
      </c>
      <c r="AI45" s="12">
        <v>5311.7994746764361</v>
      </c>
      <c r="AJ45" s="12">
        <v>5329.8639312520017</v>
      </c>
      <c r="AK45" s="12">
        <v>5395.8448105678244</v>
      </c>
      <c r="AL45" s="12">
        <v>5451.737232507091</v>
      </c>
      <c r="AM45" s="12">
        <v>5524.4135726700888</v>
      </c>
      <c r="AN45" s="12">
        <v>5487.0769318549137</v>
      </c>
      <c r="AO45" s="12">
        <v>5478.119916806173</v>
      </c>
      <c r="AP45" s="12">
        <v>5355.2216866710423</v>
      </c>
      <c r="AQ45" s="12">
        <v>5264.3633239530882</v>
      </c>
      <c r="AR45" s="12">
        <v>5304.4866164320438</v>
      </c>
      <c r="AS45" s="12">
        <v>5330.8923126571308</v>
      </c>
      <c r="AT45" s="12">
        <v>5347.5794693914786</v>
      </c>
      <c r="AU45" s="12">
        <v>5329.5793567410437</v>
      </c>
      <c r="AV45" s="12">
        <v>5314.7986049181754</v>
      </c>
      <c r="AW45" s="12">
        <v>5365.61530085913</v>
      </c>
      <c r="AX45" s="12">
        <v>5474.8064567526517</v>
      </c>
      <c r="AY45" s="12">
        <v>5652.8833736571278</v>
      </c>
      <c r="AZ45" s="12">
        <v>5768.0901217943056</v>
      </c>
      <c r="BA45" s="12">
        <v>5837.1359924944345</v>
      </c>
      <c r="BB45" s="12">
        <v>5646.8597271376939</v>
      </c>
      <c r="BC45" s="12">
        <v>0</v>
      </c>
      <c r="BD45" s="12">
        <v>0</v>
      </c>
      <c r="BE45" s="12">
        <v>0</v>
      </c>
      <c r="BJ45" s="15"/>
      <c r="BK45" s="15"/>
      <c r="BL45" s="15"/>
      <c r="BM45" s="16"/>
      <c r="BN45" s="16"/>
    </row>
    <row r="46" spans="2:66" x14ac:dyDescent="0.35">
      <c r="B46" s="7">
        <v>1991</v>
      </c>
      <c r="C46" s="23">
        <v>86.948720023529404</v>
      </c>
      <c r="D46" s="23">
        <v>112.07994584705884</v>
      </c>
      <c r="E46" s="23">
        <v>28.030708950588238</v>
      </c>
      <c r="F46" s="23">
        <v>547.0384458823529</v>
      </c>
      <c r="G46" s="23">
        <v>528.23207903529419</v>
      </c>
      <c r="H46" s="23">
        <v>3.9423598438823535</v>
      </c>
      <c r="I46" s="23">
        <v>92.046567117647058</v>
      </c>
      <c r="J46" s="23">
        <v>4.6903764212941175</v>
      </c>
      <c r="K46" s="23">
        <v>294.93184032941173</v>
      </c>
      <c r="L46" s="23">
        <v>24.174701130588236</v>
      </c>
      <c r="M46" s="23">
        <v>63.33345333411765</v>
      </c>
      <c r="N46" s="23">
        <v>367.59263528235294</v>
      </c>
      <c r="O46" s="23">
        <v>55.782300222352937</v>
      </c>
      <c r="P46" s="23">
        <v>48.055608670588242</v>
      </c>
      <c r="Q46" s="23">
        <v>259.25185547058823</v>
      </c>
      <c r="R46" s="23">
        <v>2516.1315975616471</v>
      </c>
      <c r="S46" s="23">
        <v>0</v>
      </c>
      <c r="T46" s="23">
        <v>0</v>
      </c>
      <c r="U46" s="23">
        <v>6687.0821808378851</v>
      </c>
      <c r="BJ46" s="15"/>
      <c r="BK46" s="15"/>
      <c r="BL46" s="15"/>
      <c r="BM46" s="16"/>
      <c r="BN46" s="16"/>
    </row>
    <row r="47" spans="2:66" x14ac:dyDescent="0.35">
      <c r="B47" s="7">
        <v>1992</v>
      </c>
      <c r="C47" s="23">
        <v>87.0279326</v>
      </c>
      <c r="D47" s="23">
        <v>109.06612121176471</v>
      </c>
      <c r="E47" s="23">
        <v>26.91883404</v>
      </c>
      <c r="F47" s="23">
        <v>536.67220122352933</v>
      </c>
      <c r="G47" s="23">
        <v>526.78260995294124</v>
      </c>
      <c r="H47" s="23">
        <v>3.7726096363529411</v>
      </c>
      <c r="I47" s="23">
        <v>94.317128870588235</v>
      </c>
      <c r="J47" s="23">
        <v>4.6498749162352944</v>
      </c>
      <c r="K47" s="23">
        <v>243.05539300000001</v>
      </c>
      <c r="L47" s="23">
        <v>24.846776747058826</v>
      </c>
      <c r="M47" s="23">
        <v>62.622144290588238</v>
      </c>
      <c r="N47" s="23">
        <v>363.74954741176469</v>
      </c>
      <c r="O47" s="23">
        <v>55.4057973082353</v>
      </c>
      <c r="P47" s="23">
        <v>48.930172018823527</v>
      </c>
      <c r="Q47" s="23">
        <v>248.58975721176466</v>
      </c>
      <c r="R47" s="23">
        <v>2436.4069004396474</v>
      </c>
      <c r="S47" s="23">
        <v>0</v>
      </c>
      <c r="T47" s="23">
        <v>0</v>
      </c>
      <c r="U47" s="23">
        <v>6578.3267171332946</v>
      </c>
      <c r="BJ47" s="15"/>
      <c r="BK47" s="15"/>
      <c r="BL47" s="15"/>
      <c r="BM47" s="16"/>
      <c r="BN47" s="16"/>
    </row>
    <row r="48" spans="2:66" x14ac:dyDescent="0.35">
      <c r="B48" s="7">
        <v>1993</v>
      </c>
      <c r="C48" s="23">
        <v>87.107145176470596</v>
      </c>
      <c r="D48" s="23">
        <v>106.4040992</v>
      </c>
      <c r="E48" s="23">
        <v>27.28925333647059</v>
      </c>
      <c r="F48" s="23">
        <v>533.56088783529412</v>
      </c>
      <c r="G48" s="23">
        <v>521.19980104705883</v>
      </c>
      <c r="H48" s="23">
        <v>3.787882426588236</v>
      </c>
      <c r="I48" s="23">
        <v>93.80411740000001</v>
      </c>
      <c r="J48" s="23">
        <v>4.7509496505882352</v>
      </c>
      <c r="K48" s="23">
        <v>242.10797338823534</v>
      </c>
      <c r="L48" s="23">
        <v>23.247872941176471</v>
      </c>
      <c r="M48" s="23">
        <v>61.366922218823525</v>
      </c>
      <c r="N48" s="23">
        <v>345.38433950588239</v>
      </c>
      <c r="O48" s="23">
        <v>54.614986571764703</v>
      </c>
      <c r="P48" s="23">
        <v>49.953312417647055</v>
      </c>
      <c r="Q48" s="23">
        <v>244.20280500000001</v>
      </c>
      <c r="R48" s="23">
        <v>2398.7823481159999</v>
      </c>
      <c r="S48" s="23">
        <v>0</v>
      </c>
      <c r="T48" s="23">
        <v>0</v>
      </c>
      <c r="U48" s="23">
        <v>6227.1753181045924</v>
      </c>
      <c r="BJ48" s="15"/>
      <c r="BK48" s="15"/>
      <c r="BL48" s="15"/>
      <c r="BM48" s="16"/>
      <c r="BN48" s="16"/>
    </row>
    <row r="49" spans="2:66" x14ac:dyDescent="0.35">
      <c r="B49" s="7">
        <v>1994</v>
      </c>
      <c r="C49" s="23">
        <v>87.186357752941177</v>
      </c>
      <c r="D49" s="23">
        <v>102.65348322352941</v>
      </c>
      <c r="E49" s="23">
        <v>28.098323029411763</v>
      </c>
      <c r="F49" s="23">
        <v>528.6673088941177</v>
      </c>
      <c r="G49" s="23">
        <v>504.69354394117642</v>
      </c>
      <c r="H49" s="23">
        <v>3.7846747515294119</v>
      </c>
      <c r="I49" s="23">
        <v>94.661215023529408</v>
      </c>
      <c r="J49" s="23">
        <v>4.7922120564705875</v>
      </c>
      <c r="K49" s="23">
        <v>209.12279779999997</v>
      </c>
      <c r="L49" s="23">
        <v>22.601990254117645</v>
      </c>
      <c r="M49" s="23">
        <v>60.775418471764702</v>
      </c>
      <c r="N49" s="23">
        <v>358.37342380000001</v>
      </c>
      <c r="O49" s="23">
        <v>54.327471602352936</v>
      </c>
      <c r="P49" s="23">
        <v>50.813536241176465</v>
      </c>
      <c r="Q49" s="23">
        <v>248.57081867058824</v>
      </c>
      <c r="R49" s="23">
        <v>2359.1225755127052</v>
      </c>
      <c r="S49" s="23">
        <v>0</v>
      </c>
      <c r="T49" s="23">
        <v>0</v>
      </c>
      <c r="U49" s="23">
        <v>6029.2526974877637</v>
      </c>
      <c r="BJ49" s="15"/>
      <c r="BK49" s="15"/>
      <c r="BL49" s="15"/>
      <c r="BM49" s="16"/>
      <c r="BN49" s="16"/>
    </row>
    <row r="50" spans="2:66" x14ac:dyDescent="0.35">
      <c r="B50">
        <v>1995</v>
      </c>
      <c r="C50" s="23">
        <v>87.265570411764699</v>
      </c>
      <c r="D50" s="23">
        <v>96.656067611764698</v>
      </c>
      <c r="E50" s="23">
        <v>28.112765775294118</v>
      </c>
      <c r="F50" s="23">
        <v>532.95266335294127</v>
      </c>
      <c r="G50" s="23">
        <v>505.03285214117653</v>
      </c>
      <c r="H50" s="23">
        <v>3.6990830758823527</v>
      </c>
      <c r="I50" s="23">
        <v>95.258536635294121</v>
      </c>
      <c r="J50" s="23">
        <v>4.9532021568235294</v>
      </c>
      <c r="K50" s="23">
        <v>179.27769687058824</v>
      </c>
      <c r="L50" s="23">
        <v>23.197643625882353</v>
      </c>
      <c r="M50" s="23">
        <v>59.651546763529417</v>
      </c>
      <c r="N50" s="23">
        <v>350.65361412941178</v>
      </c>
      <c r="O50" s="23">
        <v>54.108381048235302</v>
      </c>
      <c r="P50" s="23">
        <v>50.348337850588237</v>
      </c>
      <c r="Q50" s="23">
        <v>242.45038547058823</v>
      </c>
      <c r="R50" s="23">
        <v>2313.6183469197649</v>
      </c>
      <c r="S50" s="23">
        <v>0</v>
      </c>
      <c r="T50" s="23">
        <v>0</v>
      </c>
      <c r="U50" s="23">
        <v>5879.3361076874116</v>
      </c>
      <c r="BJ50" s="15"/>
      <c r="BK50" s="15"/>
      <c r="BL50" s="15"/>
      <c r="BM50" s="16"/>
      <c r="BN50" s="16"/>
    </row>
    <row r="51" spans="2:66" x14ac:dyDescent="0.35">
      <c r="B51">
        <v>1996</v>
      </c>
      <c r="C51" s="23">
        <v>85.511762658823528</v>
      </c>
      <c r="D51" s="23">
        <v>92.814525341176463</v>
      </c>
      <c r="E51" s="23">
        <v>28.996119509411763</v>
      </c>
      <c r="F51" s="23">
        <v>537.52787677647063</v>
      </c>
      <c r="G51" s="23">
        <v>512.76148617647061</v>
      </c>
      <c r="H51" s="23">
        <v>3.7679302664705876</v>
      </c>
      <c r="I51" s="23">
        <v>98.787833282352949</v>
      </c>
      <c r="J51" s="23">
        <v>5.0531919751764702</v>
      </c>
      <c r="K51" s="23">
        <v>182.19128710588234</v>
      </c>
      <c r="L51" s="23">
        <v>23.669197876470587</v>
      </c>
      <c r="M51" s="23">
        <v>60.980188541176467</v>
      </c>
      <c r="N51" s="23">
        <v>383.96493297647055</v>
      </c>
      <c r="O51" s="23">
        <v>53.111064201176468</v>
      </c>
      <c r="P51" s="23">
        <v>50.421473990588233</v>
      </c>
      <c r="Q51" s="23">
        <v>249.98113337647064</v>
      </c>
      <c r="R51" s="23">
        <v>2369.5400040545883</v>
      </c>
      <c r="S51" s="23">
        <v>0</v>
      </c>
      <c r="T51" s="23">
        <v>0</v>
      </c>
      <c r="U51" s="23">
        <v>5808.1744896461169</v>
      </c>
      <c r="BJ51" s="15"/>
      <c r="BK51" s="15"/>
      <c r="BL51" s="15"/>
      <c r="BM51" s="16"/>
      <c r="BN51" s="16"/>
    </row>
    <row r="52" spans="2:66" x14ac:dyDescent="0.35">
      <c r="B52">
        <v>1997</v>
      </c>
      <c r="C52" s="23">
        <v>83.757954905882357</v>
      </c>
      <c r="D52" s="23">
        <v>92.020924800000003</v>
      </c>
      <c r="E52" s="23">
        <v>30.25856561411765</v>
      </c>
      <c r="F52" s="23">
        <v>533.48217341176473</v>
      </c>
      <c r="G52" s="23">
        <v>506.78419647058826</v>
      </c>
      <c r="H52" s="23">
        <v>3.7396247420000002</v>
      </c>
      <c r="I52" s="23">
        <v>101.3733252</v>
      </c>
      <c r="J52" s="23">
        <v>5.066211632588236</v>
      </c>
      <c r="K52" s="23">
        <v>174.29319097647058</v>
      </c>
      <c r="L52" s="23">
        <v>22.983533349411765</v>
      </c>
      <c r="M52" s="23">
        <v>60.434207564705893</v>
      </c>
      <c r="N52" s="23">
        <v>384.97103737647058</v>
      </c>
      <c r="O52" s="23">
        <v>51.329419778823528</v>
      </c>
      <c r="P52" s="23">
        <v>51.4676213717647</v>
      </c>
      <c r="Q52" s="23">
        <v>254.55030621176471</v>
      </c>
      <c r="R52" s="23">
        <v>2356.5122934063529</v>
      </c>
      <c r="S52" s="23">
        <v>0</v>
      </c>
      <c r="T52" s="23">
        <v>0</v>
      </c>
      <c r="U52" s="23">
        <v>5714.9780920169405</v>
      </c>
      <c r="X52">
        <v>1990</v>
      </c>
      <c r="Y52">
        <v>1991</v>
      </c>
      <c r="Z52">
        <v>1992</v>
      </c>
      <c r="AA52">
        <v>1993</v>
      </c>
      <c r="AB52">
        <v>1994</v>
      </c>
      <c r="AC52">
        <v>1995</v>
      </c>
      <c r="AD52">
        <v>1996</v>
      </c>
      <c r="AE52">
        <v>1997</v>
      </c>
      <c r="AF52">
        <v>1998</v>
      </c>
      <c r="AG52">
        <v>1999</v>
      </c>
      <c r="AH52">
        <v>2000</v>
      </c>
      <c r="AI52">
        <v>2001</v>
      </c>
      <c r="AJ52">
        <v>2002</v>
      </c>
      <c r="AK52">
        <v>2003</v>
      </c>
      <c r="AL52">
        <v>2004</v>
      </c>
      <c r="AM52">
        <v>2005</v>
      </c>
      <c r="AN52">
        <v>2006</v>
      </c>
      <c r="AO52">
        <v>2007</v>
      </c>
      <c r="AP52">
        <v>2008</v>
      </c>
      <c r="AQ52">
        <v>2009</v>
      </c>
      <c r="AR52">
        <v>2010</v>
      </c>
      <c r="AS52">
        <v>2011</v>
      </c>
      <c r="AT52">
        <v>2012</v>
      </c>
      <c r="AU52">
        <v>2013</v>
      </c>
      <c r="AV52">
        <v>2014</v>
      </c>
      <c r="AW52">
        <v>2015</v>
      </c>
      <c r="AX52">
        <v>2016</v>
      </c>
      <c r="AY52">
        <v>2017</v>
      </c>
      <c r="AZ52">
        <v>2018</v>
      </c>
      <c r="BA52">
        <v>2019</v>
      </c>
      <c r="BB52">
        <v>2020</v>
      </c>
      <c r="BC52">
        <v>2021</v>
      </c>
      <c r="BD52">
        <v>2022</v>
      </c>
      <c r="BE52">
        <v>2023</v>
      </c>
      <c r="BG52" s="22"/>
      <c r="BJ52" s="17"/>
      <c r="BK52" s="15"/>
      <c r="BL52" s="15"/>
      <c r="BM52" s="18"/>
      <c r="BN52" s="16"/>
    </row>
    <row r="53" spans="2:66" x14ac:dyDescent="0.35">
      <c r="B53">
        <v>1998</v>
      </c>
      <c r="C53" s="23">
        <v>82.004147144705883</v>
      </c>
      <c r="D53" s="23">
        <v>92.116511529411753</v>
      </c>
      <c r="E53" s="23">
        <v>29.671694738823529</v>
      </c>
      <c r="F53" s="23">
        <v>535.27619509411761</v>
      </c>
      <c r="G53" s="23">
        <v>513.52672831764698</v>
      </c>
      <c r="H53" s="23">
        <v>3.832386221176471</v>
      </c>
      <c r="I53" s="23">
        <v>105.16751807058824</v>
      </c>
      <c r="J53" s="23">
        <v>5.1075535494117652</v>
      </c>
      <c r="K53" s="23">
        <v>161.56501941176469</v>
      </c>
      <c r="L53" s="23">
        <v>23.509792311764706</v>
      </c>
      <c r="M53" s="23">
        <v>58.79910943529412</v>
      </c>
      <c r="N53" s="23">
        <v>406.24967501176474</v>
      </c>
      <c r="O53" s="23">
        <v>51.09965849882353</v>
      </c>
      <c r="P53" s="23">
        <v>50.962939283529408</v>
      </c>
      <c r="Q53" s="23">
        <v>255.75195857647057</v>
      </c>
      <c r="R53" s="23">
        <v>2374.6408871952945</v>
      </c>
      <c r="S53" s="23">
        <v>0</v>
      </c>
      <c r="T53" s="23">
        <v>0</v>
      </c>
      <c r="U53" s="23">
        <v>5658.8490427494135</v>
      </c>
      <c r="W53" t="s">
        <v>5</v>
      </c>
      <c r="X53" s="3">
        <f>BELGIUM!D$8</f>
        <v>86.869507364705882</v>
      </c>
      <c r="Y53" s="3">
        <f>BELGIUM!E$8</f>
        <v>86.948720023529404</v>
      </c>
      <c r="Z53" s="3">
        <f>BELGIUM!F$8</f>
        <v>87.0279326</v>
      </c>
      <c r="AA53" s="3">
        <f>BELGIUM!G$8</f>
        <v>87.107145176470596</v>
      </c>
      <c r="AB53" s="3">
        <f>BELGIUM!H$8</f>
        <v>87.186357752941177</v>
      </c>
      <c r="AC53" s="3">
        <f>BELGIUM!I$8</f>
        <v>87.265570411764699</v>
      </c>
      <c r="AD53" s="3">
        <f>BELGIUM!J$8</f>
        <v>85.511762658823528</v>
      </c>
      <c r="AE53" s="3">
        <f>BELGIUM!K$8</f>
        <v>83.757954905882357</v>
      </c>
      <c r="AF53" s="3">
        <f>BELGIUM!L$8</f>
        <v>82.004147144705883</v>
      </c>
      <c r="AG53" s="3">
        <f>BELGIUM!M$8</f>
        <v>80.250339391764697</v>
      </c>
      <c r="AH53" s="3">
        <f>BELGIUM!N$8</f>
        <v>78.496531647058816</v>
      </c>
      <c r="AI53" s="3">
        <f>BELGIUM!O$8</f>
        <v>76.603264211764696</v>
      </c>
      <c r="AJ53" s="3">
        <f>BELGIUM!P$8</f>
        <v>74.399737711764701</v>
      </c>
      <c r="AK53" s="3">
        <f>BELGIUM!Q$8</f>
        <v>71.10380239529411</v>
      </c>
      <c r="AL53" s="3">
        <f>BELGIUM!R$8</f>
        <v>67.009396645882362</v>
      </c>
      <c r="AM53" s="3">
        <f>BELGIUM!S$8</f>
        <v>65.744738121176468</v>
      </c>
      <c r="AN53" s="3">
        <f>BELGIUM!T$8</f>
        <v>65.297714827058826</v>
      </c>
      <c r="AO53" s="3">
        <f>BELGIUM!U$8</f>
        <v>63.002121823529414</v>
      </c>
      <c r="AP53" s="3">
        <f>BELGIUM!V$8</f>
        <v>61.129156858823535</v>
      </c>
      <c r="AQ53" s="3">
        <f>BELGIUM!W$8</f>
        <v>61.134776656470592</v>
      </c>
      <c r="AR53" s="3">
        <f>BELGIUM!X$8</f>
        <v>61.502121635294117</v>
      </c>
      <c r="AS53" s="3">
        <f>BELGIUM!Y$8</f>
        <v>60.63490370000001</v>
      </c>
      <c r="AT53" s="3">
        <f>BELGIUM!Z$8</f>
        <v>60.569892468235288</v>
      </c>
      <c r="AU53" s="3">
        <f>BELGIUM!AA$8</f>
        <v>59.937960707058821</v>
      </c>
      <c r="AV53" s="3">
        <f>BELGIUM!AB$8</f>
        <v>58.621301043529407</v>
      </c>
      <c r="AW53" s="3">
        <f>BELGIUM!AC$8</f>
        <v>59.097094848235294</v>
      </c>
      <c r="AX53" s="3">
        <f>BELGIUM!AD$8</f>
        <v>59.262067858823521</v>
      </c>
      <c r="AY53" s="3">
        <f>BELGIUM!AE$8</f>
        <v>57.805738232941181</v>
      </c>
      <c r="AZ53" s="3">
        <f>BELGIUM!AF$8</f>
        <v>57.370657325882348</v>
      </c>
      <c r="BA53" s="3">
        <f>BELGIUM!AG$8</f>
        <v>56.279068711764701</v>
      </c>
      <c r="BB53" s="3">
        <f>BELGIUM!AH$8</f>
        <v>55.996942350588242</v>
      </c>
      <c r="BC53" s="3">
        <f>BELGIUM!AI$8</f>
        <v>0</v>
      </c>
      <c r="BD53" s="3">
        <f>BELGIUM!AJ$8</f>
        <v>0</v>
      </c>
      <c r="BE53" s="3">
        <f>BELGIUM!AK$8</f>
        <v>0</v>
      </c>
      <c r="BH53" s="3"/>
      <c r="BI53" s="3"/>
      <c r="BJ53" s="15"/>
      <c r="BK53" s="15"/>
      <c r="BL53" s="15"/>
      <c r="BM53" s="16"/>
      <c r="BN53" s="16"/>
    </row>
    <row r="54" spans="2:66" x14ac:dyDescent="0.35">
      <c r="B54">
        <v>1999</v>
      </c>
      <c r="C54" s="23">
        <v>80.250339391764697</v>
      </c>
      <c r="D54" s="23">
        <v>87.607506247058822</v>
      </c>
      <c r="E54" s="23">
        <v>31.904764458823525</v>
      </c>
      <c r="F54" s="23">
        <v>534.95741278823527</v>
      </c>
      <c r="G54" s="23">
        <v>511.6930951999999</v>
      </c>
      <c r="H54" s="23">
        <v>3.8553697774117648</v>
      </c>
      <c r="I54" s="23">
        <v>103.33913495294118</v>
      </c>
      <c r="J54" s="23">
        <v>5.2463840923529412</v>
      </c>
      <c r="K54" s="23">
        <v>160.28454959999999</v>
      </c>
      <c r="L54" s="23">
        <v>24.099233216470591</v>
      </c>
      <c r="M54" s="23">
        <v>60.665487235294115</v>
      </c>
      <c r="N54" s="23">
        <v>407.01852478823525</v>
      </c>
      <c r="O54" s="23">
        <v>50.805345096470596</v>
      </c>
      <c r="P54" s="23">
        <v>49.785402141176469</v>
      </c>
      <c r="Q54" s="23">
        <v>250.50353818823527</v>
      </c>
      <c r="R54" s="23">
        <v>2362.0160871744702</v>
      </c>
      <c r="S54" s="23">
        <v>0</v>
      </c>
      <c r="T54" s="23">
        <v>0</v>
      </c>
      <c r="U54" s="23">
        <v>5591.1606187557663</v>
      </c>
      <c r="W54" t="s">
        <v>10</v>
      </c>
      <c r="X54" s="3">
        <f>DENMARK!D$8</f>
        <v>116.36084772941177</v>
      </c>
      <c r="Y54" s="3">
        <f>DENMARK!E$8</f>
        <v>112.07994584705884</v>
      </c>
      <c r="Z54" s="3">
        <f>DENMARK!F$8</f>
        <v>109.06612121176471</v>
      </c>
      <c r="AA54" s="3">
        <f>DENMARK!G$8</f>
        <v>106.4040992</v>
      </c>
      <c r="AB54" s="3">
        <f>DENMARK!H$8</f>
        <v>102.65348322352941</v>
      </c>
      <c r="AC54" s="3">
        <f>DENMARK!I$8</f>
        <v>96.656067611764698</v>
      </c>
      <c r="AD54" s="3">
        <f>DENMARK!J$8</f>
        <v>92.814525341176463</v>
      </c>
      <c r="AE54" s="3">
        <f>DENMARK!K$8</f>
        <v>92.020924800000003</v>
      </c>
      <c r="AF54" s="3">
        <f>DENMARK!L$8</f>
        <v>92.116511529411753</v>
      </c>
      <c r="AG54" s="3">
        <f>DENMARK!M$8</f>
        <v>87.607506247058822</v>
      </c>
      <c r="AH54" s="3">
        <f>DENMARK!N$8</f>
        <v>85.491107388235278</v>
      </c>
      <c r="AI54" s="3">
        <f>DENMARK!O$8</f>
        <v>82.901367952941172</v>
      </c>
      <c r="AJ54" s="3">
        <f>DENMARK!P$8</f>
        <v>80.780853431764712</v>
      </c>
      <c r="AK54" s="3">
        <f>DENMARK!Q$8</f>
        <v>79.612122849411776</v>
      </c>
      <c r="AL54" s="3">
        <f>DENMARK!R$8</f>
        <v>79.083855068235295</v>
      </c>
      <c r="AM54" s="3">
        <f>DENMARK!S$8</f>
        <v>76.220967134117643</v>
      </c>
      <c r="AN54" s="3">
        <f>DENMARK!T$8</f>
        <v>73.416832777647059</v>
      </c>
      <c r="AO54" s="3">
        <f>DENMARK!U$8</f>
        <v>72.656350801176472</v>
      </c>
      <c r="AP54" s="3">
        <f>DENMARK!V$8</f>
        <v>71.954032920000003</v>
      </c>
      <c r="AQ54" s="3">
        <f>DENMARK!W$8</f>
        <v>68.562256131764698</v>
      </c>
      <c r="AR54" s="3">
        <f>DENMARK!X$8</f>
        <v>69.347118070588238</v>
      </c>
      <c r="AS54" s="3">
        <f>DENMARK!Y$8</f>
        <v>66.479039932941191</v>
      </c>
      <c r="AT54" s="3">
        <f>DENMARK!Z$8</f>
        <v>65.138182183529409</v>
      </c>
      <c r="AU54" s="3">
        <f>DENMARK!AA$8</f>
        <v>63.100489595294128</v>
      </c>
      <c r="AV54" s="3">
        <f>DENMARK!AB$8</f>
        <v>63.185192732941175</v>
      </c>
      <c r="AW54" s="3">
        <f>DENMARK!AC$8</f>
        <v>64.340859627058833</v>
      </c>
      <c r="AX54" s="3">
        <f>DENMARK!AD$8</f>
        <v>64.658339307058824</v>
      </c>
      <c r="AY54" s="3">
        <f>DENMARK!AE$8</f>
        <v>66.434536807058819</v>
      </c>
      <c r="AZ54" s="3">
        <f>DENMARK!AF$8</f>
        <v>65.544462899999999</v>
      </c>
      <c r="BA54" s="3">
        <f>DENMARK!AG$8</f>
        <v>61.87410861058823</v>
      </c>
      <c r="BB54" s="3">
        <f>DENMARK!AH$8</f>
        <v>62.79782119882352</v>
      </c>
      <c r="BC54" s="3">
        <f>DENMARK!AI$8</f>
        <v>0</v>
      </c>
      <c r="BD54" s="3">
        <f>DENMARK!AJ$8</f>
        <v>0</v>
      </c>
      <c r="BE54" s="3">
        <f>DENMARK!AK$8</f>
        <v>0</v>
      </c>
      <c r="BH54" s="3"/>
      <c r="BI54" s="3"/>
      <c r="BJ54" s="14"/>
      <c r="BK54" s="14"/>
      <c r="BL54" s="14"/>
    </row>
    <row r="55" spans="2:66" x14ac:dyDescent="0.35">
      <c r="B55">
        <v>2000</v>
      </c>
      <c r="C55" s="23">
        <v>78.496531647058816</v>
      </c>
      <c r="D55" s="23">
        <v>85.491107388235278</v>
      </c>
      <c r="E55" s="23">
        <v>29.363653290588239</v>
      </c>
      <c r="F55" s="23">
        <v>544.30490800000007</v>
      </c>
      <c r="G55" s="23">
        <v>514.11379377647052</v>
      </c>
      <c r="H55" s="23">
        <v>3.8065003801176469</v>
      </c>
      <c r="I55" s="23">
        <v>98.854137941176461</v>
      </c>
      <c r="J55" s="23">
        <v>5.2131020718823526</v>
      </c>
      <c r="K55" s="23">
        <v>142.15463607058823</v>
      </c>
      <c r="L55" s="23">
        <v>23.527797604705885</v>
      </c>
      <c r="M55" s="23">
        <v>63.081959911764713</v>
      </c>
      <c r="N55" s="23">
        <v>425.54203258823532</v>
      </c>
      <c r="O55" s="23">
        <v>51.234577412941178</v>
      </c>
      <c r="P55" s="23">
        <v>49.220759378823523</v>
      </c>
      <c r="Q55" s="23">
        <v>245.69076370588235</v>
      </c>
      <c r="R55" s="23">
        <v>2360.0962611684704</v>
      </c>
      <c r="S55" s="23">
        <v>0</v>
      </c>
      <c r="T55" s="23">
        <v>0</v>
      </c>
      <c r="U55" s="23">
        <v>5475.5451247057636</v>
      </c>
      <c r="W55" t="s">
        <v>12</v>
      </c>
      <c r="X55" s="3">
        <f>FINLAND!D$8</f>
        <v>29.337278064705885</v>
      </c>
      <c r="Y55" s="3">
        <f>FINLAND!E$8</f>
        <v>28.030708950588238</v>
      </c>
      <c r="Z55" s="3">
        <f>FINLAND!F$8</f>
        <v>26.91883404</v>
      </c>
      <c r="AA55" s="3">
        <f>FINLAND!G$8</f>
        <v>27.28925333647059</v>
      </c>
      <c r="AB55" s="3">
        <f>FINLAND!H$8</f>
        <v>28.098323029411763</v>
      </c>
      <c r="AC55" s="3">
        <f>FINLAND!I$8</f>
        <v>28.112765775294118</v>
      </c>
      <c r="AD55" s="3">
        <f>FINLAND!J$8</f>
        <v>28.996119509411763</v>
      </c>
      <c r="AE55" s="3">
        <f>FINLAND!K$8</f>
        <v>30.25856561411765</v>
      </c>
      <c r="AF55" s="3">
        <f>FINLAND!L$8</f>
        <v>29.671694738823529</v>
      </c>
      <c r="AG55" s="3">
        <f>FINLAND!M$8</f>
        <v>31.904764458823525</v>
      </c>
      <c r="AH55" s="3">
        <f>FINLAND!N$8</f>
        <v>29.363653290588239</v>
      </c>
      <c r="AI55" s="3">
        <f>FINLAND!O$8</f>
        <v>29.568179471764704</v>
      </c>
      <c r="AJ55" s="3">
        <f>FINLAND!P$8</f>
        <v>30.286583871764705</v>
      </c>
      <c r="AK55" s="3">
        <f>FINLAND!Q$8</f>
        <v>31.07560413176471</v>
      </c>
      <c r="AL55" s="3">
        <f>FINLAND!R$8</f>
        <v>31.461665661176472</v>
      </c>
      <c r="AM55" s="3">
        <f>FINLAND!S$8</f>
        <v>32.068120444705883</v>
      </c>
      <c r="AN55" s="3">
        <f>FINLAND!T$8</f>
        <v>31.275964843529408</v>
      </c>
      <c r="AO55" s="3">
        <f>FINLAND!U$8</f>
        <v>30.908470196470589</v>
      </c>
      <c r="AP55" s="3">
        <f>FINLAND!V$8</f>
        <v>30.209498249411769</v>
      </c>
      <c r="AQ55" s="3">
        <f>FINLAND!W$8</f>
        <v>30.623626987058824</v>
      </c>
      <c r="AR55" s="3">
        <f>FINLAND!X$8</f>
        <v>30.931906064705881</v>
      </c>
      <c r="AS55" s="3">
        <f>FINLAND!Y$8</f>
        <v>29.914060770588236</v>
      </c>
      <c r="AT55" s="3">
        <f>FINLAND!Z$8</f>
        <v>29.844372954117645</v>
      </c>
      <c r="AU55" s="3">
        <f>FINLAND!AA$8</f>
        <v>29.288653981176473</v>
      </c>
      <c r="AV55" s="3">
        <f>FINLAND!AB$8</f>
        <v>29.719943416470588</v>
      </c>
      <c r="AW55" s="3">
        <f>FINLAND!AC$8</f>
        <v>28.302519658823524</v>
      </c>
      <c r="AX55" s="3">
        <f>FINLAND!AD$8</f>
        <v>28.016638678823529</v>
      </c>
      <c r="AY55" s="3">
        <f>FINLAND!AE$8</f>
        <v>27.293762398823532</v>
      </c>
      <c r="AZ55" s="3">
        <f>FINLAND!AF$8</f>
        <v>27.113483007058822</v>
      </c>
      <c r="BA55" s="3">
        <f>FINLAND!AG$8</f>
        <v>26.501755584705879</v>
      </c>
      <c r="BB55" s="3">
        <f>FINLAND!AH$8</f>
        <v>25.250573336470588</v>
      </c>
      <c r="BC55" s="3">
        <f>FINLAND!AI$8</f>
        <v>0</v>
      </c>
      <c r="BD55" s="3">
        <f>FINLAND!AJ$8</f>
        <v>0</v>
      </c>
      <c r="BE55" s="3">
        <f>FINLAND!AK$8</f>
        <v>0</v>
      </c>
      <c r="BH55" s="3"/>
      <c r="BI55" s="3"/>
      <c r="BJ55" s="14"/>
      <c r="BK55" s="14"/>
      <c r="BL55" s="14"/>
    </row>
    <row r="56" spans="2:66" x14ac:dyDescent="0.35">
      <c r="B56">
        <v>2001</v>
      </c>
      <c r="C56" s="23">
        <v>76.603264211764696</v>
      </c>
      <c r="D56" s="23">
        <v>82.901367952941172</v>
      </c>
      <c r="E56" s="23">
        <v>29.568179471764704</v>
      </c>
      <c r="F56" s="23">
        <v>540.21460392941185</v>
      </c>
      <c r="G56" s="23">
        <v>517.40182529411766</v>
      </c>
      <c r="H56" s="23">
        <v>3.7918363354117646</v>
      </c>
      <c r="I56" s="23">
        <v>98.969647411764711</v>
      </c>
      <c r="J56" s="23">
        <v>5.1224783712941173</v>
      </c>
      <c r="K56" s="23">
        <v>137.06183161176472</v>
      </c>
      <c r="L56" s="23">
        <v>23.702036004705882</v>
      </c>
      <c r="M56" s="23">
        <v>60.276650502352929</v>
      </c>
      <c r="N56" s="23">
        <v>421.72814682352941</v>
      </c>
      <c r="O56" s="23">
        <v>51.291599017647059</v>
      </c>
      <c r="P56" s="23">
        <v>48.76948014235294</v>
      </c>
      <c r="Q56" s="23">
        <v>240.59059252941174</v>
      </c>
      <c r="R56" s="23">
        <v>2337.9935396102355</v>
      </c>
      <c r="S56" s="23">
        <v>0</v>
      </c>
      <c r="T56" s="23">
        <v>0</v>
      </c>
      <c r="U56" s="23">
        <v>5464.2974268572943</v>
      </c>
      <c r="W56" t="s">
        <v>13</v>
      </c>
      <c r="X56" s="3">
        <f>FRANCE!D$8</f>
        <v>546.65391480000005</v>
      </c>
      <c r="Y56" s="3">
        <f>FRANCE!E$8</f>
        <v>547.0384458823529</v>
      </c>
      <c r="Z56" s="3">
        <f>FRANCE!F$8</f>
        <v>536.67220122352933</v>
      </c>
      <c r="AA56" s="3">
        <f>FRANCE!G$8</f>
        <v>533.56088783529412</v>
      </c>
      <c r="AB56" s="3">
        <f>FRANCE!H$8</f>
        <v>528.6673088941177</v>
      </c>
      <c r="AC56" s="3">
        <f>FRANCE!I$8</f>
        <v>532.95266335294127</v>
      </c>
      <c r="AD56" s="3">
        <f>FRANCE!J$8</f>
        <v>537.52787677647063</v>
      </c>
      <c r="AE56" s="3">
        <f>FRANCE!K$8</f>
        <v>533.48217341176473</v>
      </c>
      <c r="AF56" s="3">
        <f>FRANCE!L$8</f>
        <v>535.27619509411761</v>
      </c>
      <c r="AG56" s="3">
        <f>FRANCE!M$8</f>
        <v>534.95741278823527</v>
      </c>
      <c r="AH56" s="3">
        <f>FRANCE!N$8</f>
        <v>544.30490800000007</v>
      </c>
      <c r="AI56" s="3">
        <f>FRANCE!O$8</f>
        <v>540.21460392941185</v>
      </c>
      <c r="AJ56" s="3">
        <f>FRANCE!P$8</f>
        <v>527.89011816470588</v>
      </c>
      <c r="AK56" s="3">
        <f>FRANCE!Q$8</f>
        <v>520.76719956470595</v>
      </c>
      <c r="AL56" s="3">
        <f>FRANCE!R$8</f>
        <v>514.63684267058829</v>
      </c>
      <c r="AM56" s="3">
        <f>FRANCE!S$8</f>
        <v>510.97198501176473</v>
      </c>
      <c r="AN56" s="3">
        <f>FRANCE!T$8</f>
        <v>502.93593205882354</v>
      </c>
      <c r="AO56" s="3">
        <f>FRANCE!U$8</f>
        <v>508.39257675294124</v>
      </c>
      <c r="AP56" s="3">
        <f>FRANCE!V$8</f>
        <v>512.82945625882348</v>
      </c>
      <c r="AQ56" s="3">
        <f>FRANCE!W$8</f>
        <v>506.05919452941185</v>
      </c>
      <c r="AR56" s="3">
        <f>FRANCE!X$8</f>
        <v>509.32365111764705</v>
      </c>
      <c r="AS56" s="3">
        <f>FRANCE!Y$8</f>
        <v>500.98441301176462</v>
      </c>
      <c r="AT56" s="3">
        <f>FRANCE!Z$8</f>
        <v>501.84862798823525</v>
      </c>
      <c r="AU56" s="3">
        <f>FRANCE!AA$8</f>
        <v>499.64015425882343</v>
      </c>
      <c r="AV56" s="3">
        <f>FRANCE!AB$8</f>
        <v>503.14056429411767</v>
      </c>
      <c r="AW56" s="3">
        <f>FRANCE!AC$8</f>
        <v>508.79606589411765</v>
      </c>
      <c r="AX56" s="3">
        <f>FRANCE!AD$8</f>
        <v>509.17998591764712</v>
      </c>
      <c r="AY56" s="3">
        <f>FRANCE!AE$8</f>
        <v>505.81598694117639</v>
      </c>
      <c r="AZ56" s="3">
        <f>FRANCE!AF$8</f>
        <v>501.42912474117645</v>
      </c>
      <c r="BA56" s="3">
        <f>FRANCE!AG$8</f>
        <v>490.74696835294117</v>
      </c>
      <c r="BB56" s="3">
        <f>FRANCE!AH$8</f>
        <v>471.86987992941175</v>
      </c>
      <c r="BC56" s="3">
        <f>FRANCE!AI$8</f>
        <v>0</v>
      </c>
      <c r="BD56" s="3">
        <f>FRANCE!AJ$8</f>
        <v>0</v>
      </c>
      <c r="BE56" s="3">
        <f>FRANCE!AK$8</f>
        <v>0</v>
      </c>
      <c r="BH56" s="3"/>
      <c r="BI56" s="3"/>
      <c r="BJ56" s="14"/>
      <c r="BK56" s="14"/>
      <c r="BL56" s="14"/>
    </row>
    <row r="57" spans="2:66" x14ac:dyDescent="0.35">
      <c r="B57">
        <v>2002</v>
      </c>
      <c r="C57" s="23">
        <v>74.399737711764701</v>
      </c>
      <c r="D57" s="23">
        <v>80.780853431764712</v>
      </c>
      <c r="E57" s="23">
        <v>30.286583871764705</v>
      </c>
      <c r="F57" s="23">
        <v>527.89011816470588</v>
      </c>
      <c r="G57" s="23">
        <v>506.90866520000003</v>
      </c>
      <c r="H57" s="23">
        <v>3.7106741205882354</v>
      </c>
      <c r="I57" s="23">
        <v>99.361631517647055</v>
      </c>
      <c r="J57" s="23">
        <v>4.946579605882353</v>
      </c>
      <c r="K57" s="23">
        <v>131.32733459999997</v>
      </c>
      <c r="L57" s="23">
        <v>23.924229815294119</v>
      </c>
      <c r="M57" s="23">
        <v>58.66521286705882</v>
      </c>
      <c r="N57" s="23">
        <v>412.97582018823533</v>
      </c>
      <c r="O57" s="23">
        <v>50.460096918823531</v>
      </c>
      <c r="P57" s="23">
        <v>48.552536578823528</v>
      </c>
      <c r="Q57" s="23">
        <v>239.08767877647057</v>
      </c>
      <c r="R57" s="23">
        <v>2293.2777533688236</v>
      </c>
      <c r="S57" s="23">
        <v>0</v>
      </c>
      <c r="T57" s="23">
        <v>0</v>
      </c>
      <c r="U57" s="23">
        <v>5510.843126637883</v>
      </c>
      <c r="W57" t="s">
        <v>15</v>
      </c>
      <c r="X57" s="3">
        <f>GERMANY!D$8</f>
        <v>591.4259806</v>
      </c>
      <c r="Y57" s="3">
        <f>GERMANY!E$8</f>
        <v>528.23207903529419</v>
      </c>
      <c r="Z57" s="3">
        <f>GERMANY!F$8</f>
        <v>526.78260995294124</v>
      </c>
      <c r="AA57" s="3">
        <f>GERMANY!G$8</f>
        <v>521.19980104705883</v>
      </c>
      <c r="AB57" s="3">
        <f>GERMANY!H$8</f>
        <v>504.69354394117642</v>
      </c>
      <c r="AC57" s="3">
        <f>GERMANY!I$8</f>
        <v>505.03285214117653</v>
      </c>
      <c r="AD57" s="3">
        <f>GERMANY!J$8</f>
        <v>512.76148617647061</v>
      </c>
      <c r="AE57" s="3">
        <f>GERMANY!K$8</f>
        <v>506.78419647058826</v>
      </c>
      <c r="AF57" s="3">
        <f>GERMANY!L$8</f>
        <v>513.52672831764698</v>
      </c>
      <c r="AG57" s="3">
        <f>GERMANY!M$8</f>
        <v>511.6930951999999</v>
      </c>
      <c r="AH57" s="3">
        <f>GERMANY!N$8</f>
        <v>514.11379377647052</v>
      </c>
      <c r="AI57" s="3">
        <f>GERMANY!O$8</f>
        <v>517.40182529411766</v>
      </c>
      <c r="AJ57" s="3">
        <f>GERMANY!P$8</f>
        <v>506.90866520000003</v>
      </c>
      <c r="AK57" s="3">
        <f>GERMANY!Q$8</f>
        <v>504.76107294117645</v>
      </c>
      <c r="AL57" s="3">
        <f>GERMANY!R$8</f>
        <v>490.75275175294109</v>
      </c>
      <c r="AM57" s="3">
        <f>GERMANY!S$8</f>
        <v>496.69676881176468</v>
      </c>
      <c r="AN57" s="3">
        <f>GERMANY!T$8</f>
        <v>492.37318817647053</v>
      </c>
      <c r="AO57" s="3">
        <f>GERMANY!U$8</f>
        <v>498.94023891764709</v>
      </c>
      <c r="AP57" s="3">
        <f>GERMANY!V$8</f>
        <v>501.28297495294112</v>
      </c>
      <c r="AQ57" s="3">
        <f>GERMANY!W$8</f>
        <v>504.15359515294114</v>
      </c>
      <c r="AR57" s="3">
        <f>GERMANY!X$8</f>
        <v>505.99925130588235</v>
      </c>
      <c r="AS57" s="3">
        <f>GERMANY!Y$8</f>
        <v>508.97994049411767</v>
      </c>
      <c r="AT57" s="3">
        <f>GERMANY!Z$8</f>
        <v>514.35841948235293</v>
      </c>
      <c r="AU57" s="3">
        <f>GERMANY!AA$8</f>
        <v>520.28896705882357</v>
      </c>
      <c r="AV57" s="3">
        <f>GERMANY!AB$8</f>
        <v>527.35145943529403</v>
      </c>
      <c r="AW57" s="3">
        <f>GERMANY!AC$8</f>
        <v>526.02400471764702</v>
      </c>
      <c r="AX57" s="3">
        <f>GERMANY!AD$8</f>
        <v>522.93786942352949</v>
      </c>
      <c r="AY57" s="3">
        <f>GERMANY!AE$8</f>
        <v>510.42616215294112</v>
      </c>
      <c r="AZ57" s="3">
        <f>GERMANY!AF$8</f>
        <v>489.08713971764701</v>
      </c>
      <c r="BA57" s="3">
        <f>GERMANY!AG$8</f>
        <v>473.52792908235295</v>
      </c>
      <c r="BB57" s="3">
        <f>GERMANY!AH$8</f>
        <v>442.45599431764703</v>
      </c>
      <c r="BC57" s="3">
        <f>GERMANY!AI$8</f>
        <v>0</v>
      </c>
      <c r="BD57" s="3">
        <f>GERMANY!AJ$8</f>
        <v>0</v>
      </c>
      <c r="BE57" s="3">
        <f>GERMANY!AK$8</f>
        <v>0</v>
      </c>
      <c r="BH57" s="3"/>
      <c r="BI57" s="3"/>
      <c r="BJ57" s="14"/>
      <c r="BK57" s="14"/>
      <c r="BL57" s="14"/>
    </row>
    <row r="58" spans="2:66" x14ac:dyDescent="0.35">
      <c r="B58">
        <v>2003</v>
      </c>
      <c r="C58" s="23">
        <v>71.10380239529411</v>
      </c>
      <c r="D58" s="23">
        <v>79.612122849411776</v>
      </c>
      <c r="E58" s="23">
        <v>31.07560413176471</v>
      </c>
      <c r="F58" s="23">
        <v>520.76719956470595</v>
      </c>
      <c r="G58" s="23">
        <v>504.76107294117645</v>
      </c>
      <c r="H58" s="23">
        <v>3.6756602029411769</v>
      </c>
      <c r="I58" s="23">
        <v>99.377673047058821</v>
      </c>
      <c r="J58" s="23">
        <v>4.8006024038823529</v>
      </c>
      <c r="K58" s="23">
        <v>128.82400695294118</v>
      </c>
      <c r="L58" s="23">
        <v>24.834965910588238</v>
      </c>
      <c r="M58" s="23">
        <v>55.623815635294122</v>
      </c>
      <c r="N58" s="23">
        <v>421.45092903529405</v>
      </c>
      <c r="O58" s="23">
        <v>49.430495157647059</v>
      </c>
      <c r="P58" s="23">
        <v>48.575424816470594</v>
      </c>
      <c r="Q58" s="23">
        <v>234.19116889411762</v>
      </c>
      <c r="R58" s="23">
        <v>2278.104543938588</v>
      </c>
      <c r="S58" s="23">
        <v>0</v>
      </c>
      <c r="T58" s="23">
        <v>0</v>
      </c>
      <c r="U58" s="23">
        <v>5575.7508073951767</v>
      </c>
      <c r="W58" t="s">
        <v>18</v>
      </c>
      <c r="X58" s="3">
        <f>ICELAND!D$8</f>
        <v>4.0432416285882358</v>
      </c>
      <c r="Y58" s="3">
        <f>ICELAND!E$8</f>
        <v>3.9423598438823535</v>
      </c>
      <c r="Z58" s="3">
        <f>ICELAND!F$8</f>
        <v>3.7726096363529411</v>
      </c>
      <c r="AA58" s="3">
        <f>ICELAND!G$8</f>
        <v>3.787882426588236</v>
      </c>
      <c r="AB58" s="3">
        <f>ICELAND!H$8</f>
        <v>3.7846747515294119</v>
      </c>
      <c r="AC58" s="3">
        <f>ICELAND!I$8</f>
        <v>3.6990830758823527</v>
      </c>
      <c r="AD58" s="3">
        <f>ICELAND!J$8</f>
        <v>3.7679302664705876</v>
      </c>
      <c r="AE58" s="3">
        <f>ICELAND!K$8</f>
        <v>3.7396247420000002</v>
      </c>
      <c r="AF58" s="3">
        <f>ICELAND!L$8</f>
        <v>3.832386221176471</v>
      </c>
      <c r="AG58" s="3">
        <f>ICELAND!M$8</f>
        <v>3.8553697774117648</v>
      </c>
      <c r="AH58" s="3">
        <f>ICELAND!N$8</f>
        <v>3.8065003801176469</v>
      </c>
      <c r="AI58" s="3">
        <f>ICELAND!O$8</f>
        <v>3.7918363354117646</v>
      </c>
      <c r="AJ58" s="3">
        <f>ICELAND!P$8</f>
        <v>3.7106741205882354</v>
      </c>
      <c r="AK58" s="3">
        <f>ICELAND!Q$8</f>
        <v>3.6756602029411769</v>
      </c>
      <c r="AL58" s="3">
        <f>ICELAND!R$8</f>
        <v>3.6377018547058828</v>
      </c>
      <c r="AM58" s="3">
        <f>ICELAND!S$8</f>
        <v>3.6883830932941173</v>
      </c>
      <c r="AN58" s="3">
        <f>ICELAND!T$8</f>
        <v>3.7979752184705879</v>
      </c>
      <c r="AO58" s="3">
        <f>ICELAND!U$8</f>
        <v>3.9020716831764712</v>
      </c>
      <c r="AP58" s="3">
        <f>ICELAND!V$8</f>
        <v>3.8873991915294122</v>
      </c>
      <c r="AQ58" s="3">
        <f>ICELAND!W$8</f>
        <v>3.885551517647059</v>
      </c>
      <c r="AR58" s="3">
        <f>ICELAND!X$8</f>
        <v>3.7795375972941181</v>
      </c>
      <c r="AS58" s="3">
        <f>ICELAND!Y$8</f>
        <v>3.8278811414117646</v>
      </c>
      <c r="AT58" s="3">
        <f>ICELAND!Z$8</f>
        <v>3.7326354141176474</v>
      </c>
      <c r="AU58" s="3">
        <f>ICELAND!AA$8</f>
        <v>3.6339109198823532</v>
      </c>
      <c r="AV58" s="3">
        <f>ICELAND!AB$8</f>
        <v>3.8943470201176469</v>
      </c>
      <c r="AW58" s="3">
        <f>ICELAND!AC$8</f>
        <v>3.9127163616470586</v>
      </c>
      <c r="AX58" s="3">
        <f>ICELAND!AD$8</f>
        <v>3.9526164588235293</v>
      </c>
      <c r="AY58" s="3">
        <f>ICELAND!AE$8</f>
        <v>3.9158288070588232</v>
      </c>
      <c r="AZ58" s="3">
        <f>ICELAND!AF$8</f>
        <v>3.7744303165882354</v>
      </c>
      <c r="BA58" s="3">
        <f>ICELAND!AG$8</f>
        <v>3.695444585411765</v>
      </c>
      <c r="BB58" s="3">
        <f>ICELAND!AH$8</f>
        <v>3.6297530030588234</v>
      </c>
      <c r="BC58" s="3">
        <f>ICELAND!AI$8</f>
        <v>0</v>
      </c>
      <c r="BD58" s="3">
        <f>ICELAND!AJ$8</f>
        <v>0</v>
      </c>
      <c r="BE58" s="3">
        <f>ICELAND!AK$8</f>
        <v>0</v>
      </c>
      <c r="BH58" s="3"/>
      <c r="BI58" s="3"/>
    </row>
    <row r="59" spans="2:66" x14ac:dyDescent="0.35">
      <c r="B59">
        <v>2004</v>
      </c>
      <c r="C59" s="23">
        <v>67.009396645882362</v>
      </c>
      <c r="D59" s="23">
        <v>79.083855068235295</v>
      </c>
      <c r="E59" s="23">
        <v>31.461665661176472</v>
      </c>
      <c r="F59" s="23">
        <v>514.63684267058829</v>
      </c>
      <c r="G59" s="23">
        <v>490.75275175294109</v>
      </c>
      <c r="H59" s="23">
        <v>3.6377018547058828</v>
      </c>
      <c r="I59" s="23">
        <v>97.230350247058823</v>
      </c>
      <c r="J59" s="23">
        <v>4.8414851651764712</v>
      </c>
      <c r="K59" s="23">
        <v>128.09185504705883</v>
      </c>
      <c r="L59" s="23">
        <v>24.953945198823529</v>
      </c>
      <c r="M59" s="23">
        <v>56.755282294117649</v>
      </c>
      <c r="N59" s="23">
        <v>418.20030897647058</v>
      </c>
      <c r="O59" s="23">
        <v>48.995193832941176</v>
      </c>
      <c r="P59" s="23">
        <v>48.779869188235295</v>
      </c>
      <c r="Q59" s="23">
        <v>237.60969935294119</v>
      </c>
      <c r="R59" s="23">
        <v>2252.0402029563529</v>
      </c>
      <c r="S59" s="23">
        <v>0</v>
      </c>
      <c r="T59" s="23">
        <v>0</v>
      </c>
      <c r="U59" s="23">
        <v>5642.0474184249442</v>
      </c>
      <c r="W59" t="s">
        <v>19</v>
      </c>
      <c r="X59" s="3">
        <f>IRELAND!D$8</f>
        <v>90.420692435294129</v>
      </c>
      <c r="Y59" s="3">
        <f>IRELAND!E$8</f>
        <v>92.046567117647058</v>
      </c>
      <c r="Z59" s="3">
        <f>IRELAND!F$8</f>
        <v>94.317128870588235</v>
      </c>
      <c r="AA59" s="3">
        <f>IRELAND!G$8</f>
        <v>93.80411740000001</v>
      </c>
      <c r="AB59" s="3">
        <f>IRELAND!H$8</f>
        <v>94.661215023529408</v>
      </c>
      <c r="AC59" s="3">
        <f>IRELAND!I$8</f>
        <v>95.258536635294121</v>
      </c>
      <c r="AD59" s="3">
        <f>IRELAND!J$8</f>
        <v>98.787833282352949</v>
      </c>
      <c r="AE59" s="3">
        <f>IRELAND!K$8</f>
        <v>101.3733252</v>
      </c>
      <c r="AF59" s="3">
        <f>IRELAND!L$8</f>
        <v>105.16751807058824</v>
      </c>
      <c r="AG59" s="3">
        <f>IRELAND!M$8</f>
        <v>103.33913495294118</v>
      </c>
      <c r="AH59" s="3">
        <f>IRELAND!N$8</f>
        <v>98.854137941176461</v>
      </c>
      <c r="AI59" s="3">
        <f>IRELAND!O$8</f>
        <v>98.969647411764711</v>
      </c>
      <c r="AJ59" s="3">
        <f>IRELAND!P$8</f>
        <v>99.361631517647055</v>
      </c>
      <c r="AK59" s="3">
        <f>IRELAND!Q$8</f>
        <v>99.377673047058821</v>
      </c>
      <c r="AL59" s="3">
        <f>IRELAND!R$8</f>
        <v>97.230350247058823</v>
      </c>
      <c r="AM59" s="3">
        <f>IRELAND!S$8</f>
        <v>98.717132541176483</v>
      </c>
      <c r="AN59" s="3">
        <f>IRELAND!T$8</f>
        <v>100.04268408235295</v>
      </c>
      <c r="AO59" s="3">
        <f>IRELAND!U$8</f>
        <v>94.47015315294118</v>
      </c>
      <c r="AP59" s="3">
        <f>IRELAND!V$8</f>
        <v>96.120266941176482</v>
      </c>
      <c r="AQ59" s="3">
        <f>IRELAND!W$8</f>
        <v>96.238302752941181</v>
      </c>
      <c r="AR59" s="3">
        <f>IRELAND!X$8</f>
        <v>94.638187494117645</v>
      </c>
      <c r="AS59" s="3">
        <f>IRELAND!Y$8</f>
        <v>91.015839929411754</v>
      </c>
      <c r="AT59" s="3">
        <f>IRELAND!Z$8</f>
        <v>96.472512623529411</v>
      </c>
      <c r="AU59" s="3">
        <f>IRELAND!AA$8</f>
        <v>97.163252364705897</v>
      </c>
      <c r="AV59" s="3">
        <f>IRELAND!AB$8</f>
        <v>94.126859729411763</v>
      </c>
      <c r="AW59" s="3">
        <f>IRELAND!AC$8</f>
        <v>98.493072588235293</v>
      </c>
      <c r="AX59" s="3">
        <f>IRELAND!AD$8</f>
        <v>102.83870314117647</v>
      </c>
      <c r="AY59" s="3">
        <f>IRELAND!AE$8</f>
        <v>105.96564794117647</v>
      </c>
      <c r="AZ59" s="3">
        <f>IRELAND!AF$8</f>
        <v>111.42668468235294</v>
      </c>
      <c r="BA59" s="3">
        <f>IRELAND!AG$8</f>
        <v>103.28608549411764</v>
      </c>
      <c r="BB59" s="3">
        <f>IRELAND!AH$8</f>
        <v>101.6262996</v>
      </c>
      <c r="BC59" s="3">
        <f>IRELAND!AI$8</f>
        <v>0</v>
      </c>
      <c r="BD59" s="3">
        <f>IRELAND!AJ$8</f>
        <v>0</v>
      </c>
      <c r="BE59" s="3">
        <f>IRELAND!AK$8</f>
        <v>0</v>
      </c>
      <c r="BH59" s="3"/>
      <c r="BI59" s="3"/>
    </row>
    <row r="60" spans="2:66" x14ac:dyDescent="0.35">
      <c r="B60">
        <v>2005</v>
      </c>
      <c r="C60" s="23">
        <v>65.744738121176468</v>
      </c>
      <c r="D60" s="23">
        <v>76.220967134117643</v>
      </c>
      <c r="E60" s="23">
        <v>32.068120444705883</v>
      </c>
      <c r="F60" s="23">
        <v>510.97198501176473</v>
      </c>
      <c r="G60" s="23">
        <v>496.69676881176468</v>
      </c>
      <c r="H60" s="23">
        <v>3.6883830932941173</v>
      </c>
      <c r="I60" s="23">
        <v>98.717132541176483</v>
      </c>
      <c r="J60" s="23">
        <v>4.7971069382352942</v>
      </c>
      <c r="K60" s="23">
        <v>125.79150137647059</v>
      </c>
      <c r="L60" s="23">
        <v>25.078462458823527</v>
      </c>
      <c r="M60" s="23">
        <v>53.097799695294114</v>
      </c>
      <c r="N60" s="23">
        <v>392.8257276588235</v>
      </c>
      <c r="O60" s="23">
        <v>49.488754691764704</v>
      </c>
      <c r="P60" s="23">
        <v>47.62984664941176</v>
      </c>
      <c r="Q60" s="23">
        <v>232.02846157647059</v>
      </c>
      <c r="R60" s="23">
        <v>2214.8457562032936</v>
      </c>
      <c r="S60" s="23">
        <v>0</v>
      </c>
      <c r="T60" s="23">
        <v>0</v>
      </c>
      <c r="U60" s="23">
        <v>5706.9982796095292</v>
      </c>
      <c r="W60" t="s">
        <v>26</v>
      </c>
      <c r="X60" s="3">
        <f>LUXEMBOURG!D$8</f>
        <v>4.5390872939999998</v>
      </c>
      <c r="Y60" s="3">
        <f>LUXEMBOURG!E$8</f>
        <v>4.6903764212941175</v>
      </c>
      <c r="Z60" s="3">
        <f>LUXEMBOURG!F$8</f>
        <v>4.6498749162352944</v>
      </c>
      <c r="AA60" s="3">
        <f>LUXEMBOURG!G$8</f>
        <v>4.7509496505882352</v>
      </c>
      <c r="AB60" s="3">
        <f>LUXEMBOURG!H$8</f>
        <v>4.7922120564705875</v>
      </c>
      <c r="AC60" s="3">
        <f>LUXEMBOURG!I$8</f>
        <v>4.9532021568235294</v>
      </c>
      <c r="AD60" s="3">
        <f>LUXEMBOURG!J$8</f>
        <v>5.0531919751764702</v>
      </c>
      <c r="AE60" s="3">
        <f>LUXEMBOURG!K$8</f>
        <v>5.066211632588236</v>
      </c>
      <c r="AF60" s="3">
        <f>LUXEMBOURG!L$8</f>
        <v>5.1075535494117652</v>
      </c>
      <c r="AG60" s="3">
        <f>LUXEMBOURG!M$8</f>
        <v>5.2463840923529412</v>
      </c>
      <c r="AH60" s="3">
        <f>LUXEMBOURG!N$8</f>
        <v>5.2131020718823526</v>
      </c>
      <c r="AI60" s="3">
        <f>LUXEMBOURG!O$8</f>
        <v>5.1224783712941173</v>
      </c>
      <c r="AJ60" s="3">
        <f>LUXEMBOURG!P$8</f>
        <v>4.946579605882353</v>
      </c>
      <c r="AK60" s="3">
        <f>LUXEMBOURG!Q$8</f>
        <v>4.8006024038823529</v>
      </c>
      <c r="AL60" s="3">
        <f>LUXEMBOURG!R$8</f>
        <v>4.8414851651764712</v>
      </c>
      <c r="AM60" s="3">
        <f>LUXEMBOURG!S$8</f>
        <v>4.7971069382352942</v>
      </c>
      <c r="AN60" s="3">
        <f>LUXEMBOURG!T$8</f>
        <v>4.697052073411764</v>
      </c>
      <c r="AO60" s="3">
        <f>LUXEMBOURG!U$8</f>
        <v>4.8003308672941172</v>
      </c>
      <c r="AP60" s="3">
        <f>LUXEMBOURG!V$8</f>
        <v>4.8571317990588243</v>
      </c>
      <c r="AQ60" s="3">
        <f>LUXEMBOURG!W$8</f>
        <v>4.793122013647058</v>
      </c>
      <c r="AR60" s="3">
        <f>LUXEMBOURG!X$8</f>
        <v>4.8675844288235295</v>
      </c>
      <c r="AS60" s="3">
        <f>LUXEMBOURG!Y$8</f>
        <v>4.844897825764706</v>
      </c>
      <c r="AT60" s="3">
        <f>LUXEMBOURG!Z$8</f>
        <v>4.6698253914117647</v>
      </c>
      <c r="AU60" s="3">
        <f>LUXEMBOURG!AA$8</f>
        <v>4.6702899072941175</v>
      </c>
      <c r="AV60" s="3">
        <f>LUXEMBOURG!AB$8</f>
        <v>4.8088209787058824</v>
      </c>
      <c r="AW60" s="3">
        <f>LUXEMBOURG!AC$8</f>
        <v>4.826303166588235</v>
      </c>
      <c r="AX60" s="3">
        <f>LUXEMBOURG!AD$8</f>
        <v>4.8806109149411769</v>
      </c>
      <c r="AY60" s="3">
        <f>LUXEMBOURG!AE$8</f>
        <v>5.0550912711764706</v>
      </c>
      <c r="AZ60" s="3">
        <f>LUXEMBOURG!AF$8</f>
        <v>5.1044406164705887</v>
      </c>
      <c r="BA60" s="3">
        <f>LUXEMBOURG!AG$8</f>
        <v>5.0463018743529418</v>
      </c>
      <c r="BB60" s="3">
        <f>LUXEMBOURG!AH$8</f>
        <v>5.0632410977647062</v>
      </c>
      <c r="BC60" s="3">
        <f>LUXEMBOURG!AI$8</f>
        <v>0</v>
      </c>
      <c r="BD60" s="3">
        <f>LUXEMBOURG!AJ$8</f>
        <v>0</v>
      </c>
      <c r="BE60" s="3">
        <f>LUXEMBOURG!AK$8</f>
        <v>0</v>
      </c>
      <c r="BH60" s="3"/>
      <c r="BI60" s="3"/>
    </row>
    <row r="61" spans="2:66" x14ac:dyDescent="0.35">
      <c r="B61">
        <v>2006</v>
      </c>
      <c r="C61" s="23">
        <v>65.297714827058826</v>
      </c>
      <c r="D61" s="23">
        <v>73.416832777647059</v>
      </c>
      <c r="E61" s="23">
        <v>31.275964843529408</v>
      </c>
      <c r="F61" s="23">
        <v>502.93593205882354</v>
      </c>
      <c r="G61" s="23">
        <v>492.37318817647053</v>
      </c>
      <c r="H61" s="23">
        <v>3.7979752184705879</v>
      </c>
      <c r="I61" s="23">
        <v>100.04268408235295</v>
      </c>
      <c r="J61" s="23">
        <v>4.697052073411764</v>
      </c>
      <c r="K61" s="23">
        <v>128.56493003529411</v>
      </c>
      <c r="L61" s="23">
        <v>25.272463472941176</v>
      </c>
      <c r="M61" s="23">
        <v>51.640670636470588</v>
      </c>
      <c r="N61" s="23">
        <v>389.12145670588234</v>
      </c>
      <c r="O61" s="23">
        <v>49.577286368235299</v>
      </c>
      <c r="P61" s="23">
        <v>46.980694147058827</v>
      </c>
      <c r="Q61" s="23">
        <v>227.73592940000003</v>
      </c>
      <c r="R61" s="23">
        <v>2192.7307748236467</v>
      </c>
      <c r="S61" s="23">
        <v>0</v>
      </c>
      <c r="T61" s="23">
        <v>0</v>
      </c>
      <c r="U61" s="23">
        <v>5728.5223348047084</v>
      </c>
      <c r="W61" t="s">
        <v>30</v>
      </c>
      <c r="X61" s="3">
        <f>NETHERLANDS!D$8</f>
        <v>283.72342591764709</v>
      </c>
      <c r="Y61" s="3">
        <f>NETHERLANDS!E$8</f>
        <v>294.93184032941173</v>
      </c>
      <c r="Z61" s="3">
        <f>NETHERLANDS!F$8</f>
        <v>243.05539300000001</v>
      </c>
      <c r="AA61" s="3">
        <f>NETHERLANDS!G$8</f>
        <v>242.10797338823534</v>
      </c>
      <c r="AB61" s="3">
        <f>NETHERLANDS!H$8</f>
        <v>209.12279779999997</v>
      </c>
      <c r="AC61" s="3">
        <f>NETHERLANDS!I$8</f>
        <v>179.27769687058824</v>
      </c>
      <c r="AD61" s="3">
        <f>NETHERLANDS!J$8</f>
        <v>182.19128710588234</v>
      </c>
      <c r="AE61" s="3">
        <f>NETHERLANDS!K$8</f>
        <v>174.29319097647058</v>
      </c>
      <c r="AF61" s="3">
        <f>NETHERLANDS!L$8</f>
        <v>161.56501941176469</v>
      </c>
      <c r="AG61" s="3">
        <f>NETHERLANDS!M$8</f>
        <v>160.28454959999999</v>
      </c>
      <c r="AH61" s="3">
        <f>NETHERLANDS!N$8</f>
        <v>142.15463607058823</v>
      </c>
      <c r="AI61" s="3">
        <f>NETHERLANDS!O$8</f>
        <v>137.06183161176472</v>
      </c>
      <c r="AJ61" s="3">
        <f>NETHERLANDS!P$8</f>
        <v>131.32733459999997</v>
      </c>
      <c r="AK61" s="3">
        <f>NETHERLANDS!Q$8</f>
        <v>128.82400695294118</v>
      </c>
      <c r="AL61" s="3">
        <f>NETHERLANDS!R$8</f>
        <v>128.09185504705883</v>
      </c>
      <c r="AM61" s="3">
        <f>NETHERLANDS!S$8</f>
        <v>125.79150137647059</v>
      </c>
      <c r="AN61" s="3">
        <f>NETHERLANDS!T$8</f>
        <v>128.56493003529411</v>
      </c>
      <c r="AO61" s="3">
        <f>NETHERLANDS!U$8</f>
        <v>125.46729250588236</v>
      </c>
      <c r="AP61" s="3">
        <f>NETHERLANDS!V$8</f>
        <v>115.45915483529413</v>
      </c>
      <c r="AQ61" s="3">
        <f>NETHERLANDS!W$8</f>
        <v>112.71584281176472</v>
      </c>
      <c r="AR61" s="3">
        <f>NETHERLANDS!X$8</f>
        <v>109.83327995294117</v>
      </c>
      <c r="AS61" s="3">
        <f>NETHERLANDS!Y$8</f>
        <v>108.73829894117648</v>
      </c>
      <c r="AT61" s="3">
        <f>NETHERLANDS!Z$8</f>
        <v>103.3238374</v>
      </c>
      <c r="AU61" s="3">
        <f>NETHERLANDS!AA$8</f>
        <v>101.11567578823529</v>
      </c>
      <c r="AV61" s="3">
        <f>NETHERLANDS!AB$8</f>
        <v>103.70760070588234</v>
      </c>
      <c r="AW61" s="3">
        <f>NETHERLANDS!AC$8</f>
        <v>106.18590351764706</v>
      </c>
      <c r="AX61" s="3">
        <f>NETHERLANDS!AD$8</f>
        <v>106.47969318823529</v>
      </c>
      <c r="AY61" s="3">
        <f>NETHERLANDS!AE$8</f>
        <v>108.51905152941175</v>
      </c>
      <c r="AZ61" s="3">
        <f>NETHERLANDS!AF$8</f>
        <v>106.81648212941177</v>
      </c>
      <c r="BA61" s="3">
        <f>NETHERLANDS!AG$8</f>
        <v>102.07485548235296</v>
      </c>
      <c r="BB61" s="3">
        <f>NETHERLANDS!AH$8</f>
        <v>102.42557285882354</v>
      </c>
      <c r="BC61" s="3">
        <f>NETHERLANDS!AI$8</f>
        <v>0</v>
      </c>
      <c r="BD61" s="3">
        <f>NETHERLANDS!AJ$8</f>
        <v>0</v>
      </c>
      <c r="BE61" s="3">
        <f>NETHERLANDS!AK$8</f>
        <v>0</v>
      </c>
      <c r="BH61" s="3"/>
      <c r="BI61" s="3"/>
    </row>
    <row r="62" spans="2:66" x14ac:dyDescent="0.35">
      <c r="B62">
        <v>2007</v>
      </c>
      <c r="C62" s="23">
        <v>63.002121823529414</v>
      </c>
      <c r="D62" s="23">
        <v>72.656350801176472</v>
      </c>
      <c r="E62" s="23">
        <v>30.908470196470589</v>
      </c>
      <c r="F62" s="23">
        <v>508.39257675294124</v>
      </c>
      <c r="G62" s="23">
        <v>498.94023891764709</v>
      </c>
      <c r="H62" s="23">
        <v>3.9020716831764712</v>
      </c>
      <c r="I62" s="23">
        <v>94.47015315294118</v>
      </c>
      <c r="J62" s="23">
        <v>4.8003308672941172</v>
      </c>
      <c r="K62" s="23">
        <v>125.46729250588236</v>
      </c>
      <c r="L62" s="23">
        <v>25.220437751764706</v>
      </c>
      <c r="M62" s="23">
        <v>52.740305454117639</v>
      </c>
      <c r="N62" s="23">
        <v>395.19781568235294</v>
      </c>
      <c r="O62" s="23">
        <v>50.068750010588232</v>
      </c>
      <c r="P62" s="23">
        <v>46.758261801176474</v>
      </c>
      <c r="Q62" s="23">
        <v>221.61825263529414</v>
      </c>
      <c r="R62" s="23">
        <v>2194.143430036353</v>
      </c>
      <c r="S62" s="23">
        <v>0</v>
      </c>
      <c r="T62" s="23">
        <v>0</v>
      </c>
      <c r="U62" s="23">
        <v>5728.0601749140005</v>
      </c>
      <c r="W62" t="s">
        <v>31</v>
      </c>
      <c r="X62" s="3">
        <f>NORWAY!D$8</f>
        <v>24.535270924705884</v>
      </c>
      <c r="Y62" s="3">
        <f>NORWAY!E$8</f>
        <v>24.174701130588236</v>
      </c>
      <c r="Z62" s="3">
        <f>NORWAY!F$8</f>
        <v>24.846776747058826</v>
      </c>
      <c r="AA62" s="3">
        <f>NORWAY!G$8</f>
        <v>23.247872941176471</v>
      </c>
      <c r="AB62" s="3">
        <f>NORWAY!H$8</f>
        <v>22.601990254117645</v>
      </c>
      <c r="AC62" s="3">
        <f>NORWAY!I$8</f>
        <v>23.197643625882353</v>
      </c>
      <c r="AD62" s="3">
        <f>NORWAY!J$8</f>
        <v>23.669197876470587</v>
      </c>
      <c r="AE62" s="3">
        <f>NORWAY!K$8</f>
        <v>22.983533349411765</v>
      </c>
      <c r="AF62" s="3">
        <f>NORWAY!L$8</f>
        <v>23.509792311764706</v>
      </c>
      <c r="AG62" s="3">
        <f>NORWAY!M$8</f>
        <v>24.099233216470591</v>
      </c>
      <c r="AH62" s="3">
        <f>NORWAY!N$8</f>
        <v>23.527797604705885</v>
      </c>
      <c r="AI62" s="3">
        <f>NORWAY!O$8</f>
        <v>23.702036004705882</v>
      </c>
      <c r="AJ62" s="3">
        <f>NORWAY!P$8</f>
        <v>23.924229815294119</v>
      </c>
      <c r="AK62" s="3">
        <f>NORWAY!Q$8</f>
        <v>24.834965910588238</v>
      </c>
      <c r="AL62" s="3">
        <f>NORWAY!R$8</f>
        <v>24.953945198823529</v>
      </c>
      <c r="AM62" s="3">
        <f>NORWAY!S$8</f>
        <v>25.078462458823527</v>
      </c>
      <c r="AN62" s="3">
        <f>NORWAY!T$8</f>
        <v>25.272463472941176</v>
      </c>
      <c r="AO62" s="3">
        <f>NORWAY!U$8</f>
        <v>25.220437751764706</v>
      </c>
      <c r="AP62" s="3">
        <f>NORWAY!V$8</f>
        <v>25.455272771764704</v>
      </c>
      <c r="AQ62" s="3">
        <f>NORWAY!W$8</f>
        <v>25.382904564705882</v>
      </c>
      <c r="AR62" s="3">
        <f>NORWAY!X$8</f>
        <v>25.148995142352941</v>
      </c>
      <c r="AS62" s="3">
        <f>NORWAY!Y$8</f>
        <v>24.707774815294119</v>
      </c>
      <c r="AT62" s="3">
        <f>NORWAY!Z$8</f>
        <v>24.943231772941175</v>
      </c>
      <c r="AU62" s="3">
        <f>NORWAY!AA$8</f>
        <v>25.228571372941179</v>
      </c>
      <c r="AV62" s="3">
        <f>NORWAY!AB$8</f>
        <v>24.890331035294114</v>
      </c>
      <c r="AW62" s="3">
        <f>NORWAY!AC$8</f>
        <v>24.748276691764705</v>
      </c>
      <c r="AX62" s="3">
        <f>NORWAY!AD$8</f>
        <v>24.671094699999998</v>
      </c>
      <c r="AY62" s="3">
        <f>NORWAY!AE$8</f>
        <v>24.381600064705882</v>
      </c>
      <c r="AZ62" s="3">
        <f>NORWAY!AF$8</f>
        <v>25.346089884705883</v>
      </c>
      <c r="BA62" s="3">
        <f>NORWAY!AG$8</f>
        <v>23.612833991764706</v>
      </c>
      <c r="BB62" s="3">
        <f>NORWAY!AH$8</f>
        <v>23.550912872941176</v>
      </c>
      <c r="BC62" s="3">
        <f>NORWAY!AI$8</f>
        <v>0</v>
      </c>
      <c r="BD62" s="3">
        <f>NORWAY!AJ$8</f>
        <v>0</v>
      </c>
      <c r="BE62" s="3">
        <f>NORWAY!AK$8</f>
        <v>0</v>
      </c>
      <c r="BF62" s="6"/>
      <c r="BH62" s="3"/>
      <c r="BI62" s="3"/>
    </row>
    <row r="63" spans="2:66" x14ac:dyDescent="0.35">
      <c r="B63">
        <v>2008</v>
      </c>
      <c r="C63" s="23">
        <v>61.129156858823535</v>
      </c>
      <c r="D63" s="23">
        <v>71.954032920000003</v>
      </c>
      <c r="E63" s="23">
        <v>30.209498249411769</v>
      </c>
      <c r="F63" s="23">
        <v>512.82945625882348</v>
      </c>
      <c r="G63" s="23">
        <v>501.28297495294112</v>
      </c>
      <c r="H63" s="23">
        <v>3.8873991915294122</v>
      </c>
      <c r="I63" s="23">
        <v>96.120266941176482</v>
      </c>
      <c r="J63" s="23">
        <v>4.8571317990588243</v>
      </c>
      <c r="K63" s="23">
        <v>115.45915483529413</v>
      </c>
      <c r="L63" s="23">
        <v>25.455272771764704</v>
      </c>
      <c r="M63" s="23">
        <v>51.050015536470589</v>
      </c>
      <c r="N63" s="23">
        <v>360.25834739999999</v>
      </c>
      <c r="O63" s="23">
        <v>49.623758314117651</v>
      </c>
      <c r="P63" s="23">
        <v>47.09760740588235</v>
      </c>
      <c r="Q63" s="23">
        <v>212.05115671764702</v>
      </c>
      <c r="R63" s="23">
        <v>2143.2652301529406</v>
      </c>
      <c r="S63" s="23">
        <v>0</v>
      </c>
      <c r="T63" s="23">
        <v>0</v>
      </c>
      <c r="U63" s="23">
        <v>5680.8202134460007</v>
      </c>
      <c r="W63" t="s">
        <v>33</v>
      </c>
      <c r="X63" s="3">
        <f>PORTUGAL!D$8</f>
        <v>63.2356097717647</v>
      </c>
      <c r="Y63" s="3">
        <f>PORTUGAL!E$8</f>
        <v>63.33345333411765</v>
      </c>
      <c r="Z63" s="3">
        <f>PORTUGAL!F$8</f>
        <v>62.622144290588238</v>
      </c>
      <c r="AA63" s="3">
        <f>PORTUGAL!G$8</f>
        <v>61.366922218823525</v>
      </c>
      <c r="AB63" s="3">
        <f>PORTUGAL!H$8</f>
        <v>60.775418471764702</v>
      </c>
      <c r="AC63" s="3">
        <f>PORTUGAL!I$8</f>
        <v>59.651546763529417</v>
      </c>
      <c r="AD63" s="3">
        <f>PORTUGAL!J$8</f>
        <v>60.980188541176467</v>
      </c>
      <c r="AE63" s="3">
        <f>PORTUGAL!K$8</f>
        <v>60.434207564705893</v>
      </c>
      <c r="AF63" s="3">
        <f>PORTUGAL!L$8</f>
        <v>58.79910943529412</v>
      </c>
      <c r="AG63" s="3">
        <f>PORTUGAL!M$8</f>
        <v>60.665487235294115</v>
      </c>
      <c r="AH63" s="3">
        <f>PORTUGAL!N$8</f>
        <v>63.081959911764713</v>
      </c>
      <c r="AI63" s="3">
        <f>PORTUGAL!O$8</f>
        <v>60.276650502352929</v>
      </c>
      <c r="AJ63" s="3">
        <f>PORTUGAL!P$8</f>
        <v>58.66521286705882</v>
      </c>
      <c r="AK63" s="3">
        <f>PORTUGAL!Q$8</f>
        <v>55.623815635294122</v>
      </c>
      <c r="AL63" s="3">
        <f>PORTUGAL!R$8</f>
        <v>56.755282294117649</v>
      </c>
      <c r="AM63" s="3">
        <f>PORTUGAL!S$8</f>
        <v>53.097799695294114</v>
      </c>
      <c r="AN63" s="3">
        <f>PORTUGAL!T$8</f>
        <v>51.640670636470588</v>
      </c>
      <c r="AO63" s="3">
        <f>PORTUGAL!U$8</f>
        <v>52.740305454117639</v>
      </c>
      <c r="AP63" s="3">
        <f>PORTUGAL!V$8</f>
        <v>51.050015536470589</v>
      </c>
      <c r="AQ63" s="3">
        <f>PORTUGAL!W$8</f>
        <v>48.993532280000004</v>
      </c>
      <c r="AR63" s="3">
        <f>PORTUGAL!X$8</f>
        <v>48.534067745882354</v>
      </c>
      <c r="AS63" s="3">
        <f>PORTUGAL!Y$8</f>
        <v>48.777997610588237</v>
      </c>
      <c r="AT63" s="3">
        <f>PORTUGAL!Z$8</f>
        <v>47.286162370588237</v>
      </c>
      <c r="AU63" s="3">
        <f>PORTUGAL!AA$8</f>
        <v>45.997348830588237</v>
      </c>
      <c r="AV63" s="3">
        <f>PORTUGAL!AB$8</f>
        <v>47.963392787058822</v>
      </c>
      <c r="AW63" s="3">
        <f>PORTUGAL!AC$8</f>
        <v>48.713069052941179</v>
      </c>
      <c r="AX63" s="3">
        <f>PORTUGAL!AD$8</f>
        <v>49.130259664705882</v>
      </c>
      <c r="AY63" s="3">
        <f>PORTUGAL!AE$8</f>
        <v>49.706962183529413</v>
      </c>
      <c r="AZ63" s="3">
        <f>PORTUGAL!AF$8</f>
        <v>49.84399306352941</v>
      </c>
      <c r="BA63" s="3">
        <f>PORTUGAL!AG$8</f>
        <v>50.976967637647064</v>
      </c>
      <c r="BB63" s="3">
        <f>PORTUGAL!AH$8</f>
        <v>52.113661303529412</v>
      </c>
      <c r="BC63" s="3">
        <f>PORTUGAL!AI$8</f>
        <v>0</v>
      </c>
      <c r="BD63" s="3">
        <f>PORTUGAL!AJ$8</f>
        <v>0</v>
      </c>
      <c r="BE63" s="3">
        <f>PORTUGAL!AK$8</f>
        <v>0</v>
      </c>
      <c r="BH63" s="3"/>
      <c r="BI63" s="3"/>
    </row>
    <row r="64" spans="2:66" x14ac:dyDescent="0.35">
      <c r="B64">
        <v>2009</v>
      </c>
      <c r="C64" s="23">
        <v>61.134776656470592</v>
      </c>
      <c r="D64" s="23">
        <v>68.562256131764698</v>
      </c>
      <c r="E64" s="23">
        <v>30.623626987058824</v>
      </c>
      <c r="F64" s="23">
        <v>506.05919452941185</v>
      </c>
      <c r="G64" s="23">
        <v>504.15359515294114</v>
      </c>
      <c r="H64" s="23">
        <v>3.885551517647059</v>
      </c>
      <c r="I64" s="23">
        <v>96.238302752941181</v>
      </c>
      <c r="J64" s="23">
        <v>4.793122013647058</v>
      </c>
      <c r="K64" s="23">
        <v>112.71584281176472</v>
      </c>
      <c r="L64" s="23">
        <v>25.382904564705882</v>
      </c>
      <c r="M64" s="23">
        <v>48.993532280000004</v>
      </c>
      <c r="N64" s="23">
        <v>357.75359858823526</v>
      </c>
      <c r="O64" s="23">
        <v>48.156676927058825</v>
      </c>
      <c r="P64" s="23">
        <v>44.771471063529411</v>
      </c>
      <c r="Q64" s="23">
        <v>212.38462008235297</v>
      </c>
      <c r="R64" s="23">
        <v>2125.6090720595294</v>
      </c>
      <c r="S64" s="23">
        <v>0</v>
      </c>
      <c r="T64" s="23">
        <v>0</v>
      </c>
      <c r="U64" s="23">
        <v>5666.8037001956491</v>
      </c>
      <c r="W64" t="s">
        <v>39</v>
      </c>
      <c r="X64" s="3">
        <f>SPAIN!D$8</f>
        <v>377.79204474117648</v>
      </c>
      <c r="Y64" s="3">
        <f>SPAIN!E$8</f>
        <v>367.59263528235294</v>
      </c>
      <c r="Z64" s="3">
        <f>SPAIN!F$8</f>
        <v>363.74954741176469</v>
      </c>
      <c r="AA64" s="3">
        <f>SPAIN!G$8</f>
        <v>345.38433950588239</v>
      </c>
      <c r="AB64" s="3">
        <f>SPAIN!H$8</f>
        <v>358.37342380000001</v>
      </c>
      <c r="AC64" s="3">
        <f>SPAIN!I$8</f>
        <v>350.65361412941178</v>
      </c>
      <c r="AD64" s="3">
        <f>SPAIN!J$8</f>
        <v>383.96493297647055</v>
      </c>
      <c r="AE64" s="3">
        <f>SPAIN!K$8</f>
        <v>384.97103737647058</v>
      </c>
      <c r="AF64" s="3">
        <f>SPAIN!L$8</f>
        <v>406.24967501176474</v>
      </c>
      <c r="AG64" s="3">
        <f>SPAIN!M$8</f>
        <v>407.01852478823525</v>
      </c>
      <c r="AH64" s="3">
        <f>SPAIN!N$8</f>
        <v>425.54203258823532</v>
      </c>
      <c r="AI64" s="3">
        <f>SPAIN!O$8</f>
        <v>421.72814682352941</v>
      </c>
      <c r="AJ64" s="3">
        <f>SPAIN!P$8</f>
        <v>412.97582018823533</v>
      </c>
      <c r="AK64" s="3">
        <f>SPAIN!Q$8</f>
        <v>421.45092903529405</v>
      </c>
      <c r="AL64" s="3">
        <f>SPAIN!R$8</f>
        <v>418.20030897647058</v>
      </c>
      <c r="AM64" s="3">
        <f>SPAIN!S$8</f>
        <v>392.8257276588235</v>
      </c>
      <c r="AN64" s="3">
        <f>SPAIN!T$8</f>
        <v>389.12145670588234</v>
      </c>
      <c r="AO64" s="3">
        <f>SPAIN!U$8</f>
        <v>395.19781568235294</v>
      </c>
      <c r="AP64" s="3">
        <f>SPAIN!V$8</f>
        <v>360.25834739999999</v>
      </c>
      <c r="AQ64" s="3">
        <f>SPAIN!W$8</f>
        <v>357.75359858823526</v>
      </c>
      <c r="AR64" s="3">
        <f>SPAIN!X$8</f>
        <v>355.31175844705876</v>
      </c>
      <c r="AS64" s="3">
        <f>SPAIN!Y$8</f>
        <v>346.3227891529412</v>
      </c>
      <c r="AT64" s="3">
        <f>SPAIN!Z$8</f>
        <v>344.33164689411763</v>
      </c>
      <c r="AU64" s="3">
        <f>SPAIN!AA$8</f>
        <v>347.3593814352941</v>
      </c>
      <c r="AV64" s="3">
        <f>SPAIN!AB$8</f>
        <v>363.67692636470588</v>
      </c>
      <c r="AW64" s="3">
        <f>SPAIN!AC$8</f>
        <v>370.2910938588235</v>
      </c>
      <c r="AX64" s="3">
        <f>SPAIN!AD$8</f>
        <v>373.0694651764706</v>
      </c>
      <c r="AY64" s="3">
        <f>SPAIN!AE$8</f>
        <v>388.73685998823527</v>
      </c>
      <c r="AZ64" s="3">
        <f>SPAIN!AF$8</f>
        <v>387.85914357647061</v>
      </c>
      <c r="BA64" s="3">
        <f>SPAIN!AG$8</f>
        <v>384.87337807058827</v>
      </c>
      <c r="BB64" s="3">
        <f>SPAIN!AH$8</f>
        <v>395.46083829411765</v>
      </c>
      <c r="BC64" s="3">
        <f>SPAIN!AI$8</f>
        <v>0</v>
      </c>
      <c r="BD64" s="3">
        <f>SPAIN!AJ$8</f>
        <v>0</v>
      </c>
      <c r="BE64" s="3">
        <f>SPAIN!AK$8</f>
        <v>0</v>
      </c>
      <c r="BH64" s="3"/>
      <c r="BI64" s="3"/>
    </row>
    <row r="65" spans="2:61" x14ac:dyDescent="0.35">
      <c r="B65">
        <v>2010</v>
      </c>
      <c r="C65" s="23">
        <v>61.502121635294117</v>
      </c>
      <c r="D65" s="23">
        <v>69.347118070588238</v>
      </c>
      <c r="E65" s="23">
        <v>30.931906064705881</v>
      </c>
      <c r="F65" s="23">
        <v>509.32365111764705</v>
      </c>
      <c r="G65" s="23">
        <v>505.99925130588235</v>
      </c>
      <c r="H65" s="23">
        <v>3.7795375972941181</v>
      </c>
      <c r="I65" s="23">
        <v>94.638187494117645</v>
      </c>
      <c r="J65" s="23">
        <v>4.8675844288235295</v>
      </c>
      <c r="K65" s="23">
        <v>109.83327995294117</v>
      </c>
      <c r="L65" s="23">
        <v>25.148995142352941</v>
      </c>
      <c r="M65" s="23">
        <v>48.534067745882354</v>
      </c>
      <c r="N65" s="23">
        <v>355.31175844705876</v>
      </c>
      <c r="O65" s="23">
        <v>47.849695896470585</v>
      </c>
      <c r="P65" s="23">
        <v>45.22236911294118</v>
      </c>
      <c r="Q65" s="23">
        <v>214.04579947058824</v>
      </c>
      <c r="R65" s="23">
        <v>2126.3353234825881</v>
      </c>
      <c r="S65" s="23">
        <v>0</v>
      </c>
      <c r="T65" s="23">
        <v>0</v>
      </c>
      <c r="U65" s="23">
        <v>5664.7539228329415</v>
      </c>
      <c r="W65" t="s">
        <v>41</v>
      </c>
      <c r="X65" s="3">
        <f>SWITZERLAND!D$8</f>
        <v>56.559061439999994</v>
      </c>
      <c r="Y65" s="3">
        <f>SWITZERLAND!E$8</f>
        <v>55.782300222352937</v>
      </c>
      <c r="Z65" s="3">
        <f>SWITZERLAND!F$8</f>
        <v>55.4057973082353</v>
      </c>
      <c r="AA65" s="3">
        <f>SWITZERLAND!G$8</f>
        <v>54.614986571764703</v>
      </c>
      <c r="AB65" s="3">
        <f>SWITZERLAND!H$8</f>
        <v>54.327471602352936</v>
      </c>
      <c r="AC65" s="3">
        <f>SWITZERLAND!I$8</f>
        <v>54.108381048235302</v>
      </c>
      <c r="AD65" s="3">
        <f>SWITZERLAND!J$8</f>
        <v>53.111064201176468</v>
      </c>
      <c r="AE65" s="3">
        <f>SWITZERLAND!K$8</f>
        <v>51.329419778823528</v>
      </c>
      <c r="AF65" s="3">
        <f>SWITZERLAND!L$8</f>
        <v>51.09965849882353</v>
      </c>
      <c r="AG65" s="3">
        <f>SWITZERLAND!M$8</f>
        <v>50.805345096470596</v>
      </c>
      <c r="AH65" s="3">
        <f>SWITZERLAND!N$8</f>
        <v>51.234577412941178</v>
      </c>
      <c r="AI65" s="3">
        <f>SWITZERLAND!O$8</f>
        <v>51.291599017647059</v>
      </c>
      <c r="AJ65" s="3">
        <f>SWITZERLAND!P$8</f>
        <v>50.460096918823531</v>
      </c>
      <c r="AK65" s="3">
        <f>SWITZERLAND!Q$8</f>
        <v>49.430495157647059</v>
      </c>
      <c r="AL65" s="3">
        <f>SWITZERLAND!R$8</f>
        <v>48.995193832941176</v>
      </c>
      <c r="AM65" s="3">
        <f>SWITZERLAND!S$8</f>
        <v>49.488754691764704</v>
      </c>
      <c r="AN65" s="3">
        <f>SWITZERLAND!T$8</f>
        <v>49.577286368235299</v>
      </c>
      <c r="AO65" s="3">
        <f>SWITZERLAND!U$8</f>
        <v>50.068750010588232</v>
      </c>
      <c r="AP65" s="3">
        <f>SWITZERLAND!V$8</f>
        <v>49.623758314117651</v>
      </c>
      <c r="AQ65" s="3">
        <f>SWITZERLAND!W$8</f>
        <v>48.156676927058825</v>
      </c>
      <c r="AR65" s="3">
        <f>SWITZERLAND!X$8</f>
        <v>47.849695896470585</v>
      </c>
      <c r="AS65" s="3">
        <f>SWITZERLAND!Y$8</f>
        <v>47.003571892941174</v>
      </c>
      <c r="AT65" s="3">
        <f>SWITZERLAND!Z$8</f>
        <v>46.511256523529411</v>
      </c>
      <c r="AU65" s="3">
        <f>SWITZERLAND!AA$8</f>
        <v>45.900045314117648</v>
      </c>
      <c r="AV65" s="3">
        <f>SWITZERLAND!AB$8</f>
        <v>46.211918018823532</v>
      </c>
      <c r="AW65" s="3">
        <f>SWITZERLAND!AC$8</f>
        <v>45.537269169411765</v>
      </c>
      <c r="AX65" s="3">
        <f>SWITZERLAND!AD$8</f>
        <v>45.412862287058822</v>
      </c>
      <c r="AY65" s="3">
        <f>SWITZERLAND!AE$8</f>
        <v>45.330349589411767</v>
      </c>
      <c r="AZ65" s="3">
        <f>SWITZERLAND!AF$8</f>
        <v>44.840186069411764</v>
      </c>
      <c r="BA65" s="3">
        <f>SWITZERLAND!AG$8</f>
        <v>44.192773956470589</v>
      </c>
      <c r="BB65" s="3">
        <f>SWITZERLAND!AH$8</f>
        <v>43.97673425764706</v>
      </c>
      <c r="BC65" s="3">
        <f>SWITZERLAND!AI$8</f>
        <v>0</v>
      </c>
      <c r="BD65" s="3">
        <f>SWITZERLAND!AJ$8</f>
        <v>0</v>
      </c>
      <c r="BE65" s="3">
        <f>SWITZERLAND!AK$8</f>
        <v>0</v>
      </c>
      <c r="BH65" s="3"/>
      <c r="BI65" s="3"/>
    </row>
    <row r="66" spans="2:61" x14ac:dyDescent="0.35">
      <c r="B66">
        <v>2011</v>
      </c>
      <c r="C66" s="23">
        <v>60.63490370000001</v>
      </c>
      <c r="D66" s="23">
        <v>66.479039932941191</v>
      </c>
      <c r="E66" s="23">
        <v>29.914060770588236</v>
      </c>
      <c r="F66" s="23">
        <v>500.98441301176462</v>
      </c>
      <c r="G66" s="23">
        <v>508.97994049411767</v>
      </c>
      <c r="H66" s="23">
        <v>3.8278811414117646</v>
      </c>
      <c r="I66" s="23">
        <v>91.015839929411754</v>
      </c>
      <c r="J66" s="23">
        <v>4.844897825764706</v>
      </c>
      <c r="K66" s="23">
        <v>108.73829894117648</v>
      </c>
      <c r="L66" s="23">
        <v>24.707774815294119</v>
      </c>
      <c r="M66" s="23">
        <v>48.777997610588237</v>
      </c>
      <c r="N66" s="23">
        <v>346.3227891529412</v>
      </c>
      <c r="O66" s="23">
        <v>47.003571892941174</v>
      </c>
      <c r="P66" s="23">
        <v>44.910094435294113</v>
      </c>
      <c r="Q66" s="23">
        <v>212.63080637647062</v>
      </c>
      <c r="R66" s="23">
        <v>2099.7723100307062</v>
      </c>
      <c r="S66" s="23">
        <v>0</v>
      </c>
      <c r="T66" s="23">
        <v>0</v>
      </c>
      <c r="U66" s="23">
        <v>5714.1141863894118</v>
      </c>
      <c r="W66" t="s">
        <v>40</v>
      </c>
      <c r="X66" s="3">
        <f>SWEDEN!D$8</f>
        <v>49.699487707058829</v>
      </c>
      <c r="Y66" s="3">
        <f>SWEDEN!E$8</f>
        <v>48.055608670588242</v>
      </c>
      <c r="Z66" s="3">
        <f>SWEDEN!F$8</f>
        <v>48.930172018823527</v>
      </c>
      <c r="AA66" s="3">
        <f>SWEDEN!G$8</f>
        <v>49.953312417647055</v>
      </c>
      <c r="AB66" s="3">
        <f>SWEDEN!H$8</f>
        <v>50.813536241176465</v>
      </c>
      <c r="AC66" s="3">
        <f>SWEDEN!I$8</f>
        <v>50.348337850588237</v>
      </c>
      <c r="AD66" s="3">
        <f>SWEDEN!J$8</f>
        <v>50.421473990588233</v>
      </c>
      <c r="AE66" s="3">
        <f>SWEDEN!K$8</f>
        <v>51.4676213717647</v>
      </c>
      <c r="AF66" s="3">
        <f>SWEDEN!L$8</f>
        <v>50.962939283529408</v>
      </c>
      <c r="AG66" s="3">
        <f>SWEDEN!M$8</f>
        <v>49.785402141176469</v>
      </c>
      <c r="AH66" s="3">
        <f>SWEDEN!N$8</f>
        <v>49.220759378823523</v>
      </c>
      <c r="AI66" s="3">
        <f>SWEDEN!O$8</f>
        <v>48.76948014235294</v>
      </c>
      <c r="AJ66" s="3">
        <f>SWEDEN!P$8</f>
        <v>48.552536578823528</v>
      </c>
      <c r="AK66" s="3">
        <f>SWEDEN!Q$8</f>
        <v>48.575424816470594</v>
      </c>
      <c r="AL66" s="3">
        <f>SWEDEN!R$8</f>
        <v>48.779869188235295</v>
      </c>
      <c r="AM66" s="3">
        <f>SWEDEN!S$8</f>
        <v>47.62984664941176</v>
      </c>
      <c r="AN66" s="3">
        <f>SWEDEN!T$8</f>
        <v>46.980694147058827</v>
      </c>
      <c r="AO66" s="3">
        <f>SWEDEN!U$8</f>
        <v>46.758261801176474</v>
      </c>
      <c r="AP66" s="3">
        <f>SWEDEN!V$8</f>
        <v>47.09760740588235</v>
      </c>
      <c r="AQ66" s="3">
        <f>SWEDEN!W$8</f>
        <v>44.771471063529411</v>
      </c>
      <c r="AR66" s="3">
        <f>SWEDEN!X$8</f>
        <v>45.22236911294118</v>
      </c>
      <c r="AS66" s="3">
        <f>SWEDEN!Y$8</f>
        <v>44.910094435294113</v>
      </c>
      <c r="AT66" s="3">
        <f>SWEDEN!Z$8</f>
        <v>44.07447329764706</v>
      </c>
      <c r="AU66" s="3">
        <f>SWEDEN!AA$8</f>
        <v>44.950286565882351</v>
      </c>
      <c r="AV66" s="3">
        <f>SWEDEN!AB$8</f>
        <v>44.919235545882351</v>
      </c>
      <c r="AW66" s="3">
        <f>SWEDEN!AC$8</f>
        <v>45.019106563529412</v>
      </c>
      <c r="AX66" s="3">
        <f>SWEDEN!AD$8</f>
        <v>44.006540430588238</v>
      </c>
      <c r="AY66" s="3">
        <f>SWEDEN!AE$8</f>
        <v>44.201767902352941</v>
      </c>
      <c r="AZ66" s="3">
        <f>SWEDEN!AF$8</f>
        <v>44.113734024705884</v>
      </c>
      <c r="BA66" s="3">
        <f>SWEDEN!AG$8</f>
        <v>43.672069831764702</v>
      </c>
      <c r="BB66" s="3">
        <f>SWEDEN!AH$8</f>
        <v>43.901453474117652</v>
      </c>
      <c r="BC66" s="3">
        <f>SWEDEN!AI$8</f>
        <v>0</v>
      </c>
      <c r="BD66" s="3">
        <f>SWEDEN!AJ$8</f>
        <v>0</v>
      </c>
      <c r="BE66" s="3">
        <f>SWEDEN!AK$8</f>
        <v>0</v>
      </c>
    </row>
    <row r="67" spans="2:61" x14ac:dyDescent="0.35">
      <c r="B67">
        <v>2012</v>
      </c>
      <c r="C67" s="23">
        <v>60.569892468235288</v>
      </c>
      <c r="D67" s="23">
        <v>65.138182183529409</v>
      </c>
      <c r="E67" s="23">
        <v>29.844372954117645</v>
      </c>
      <c r="F67" s="23">
        <v>501.84862798823525</v>
      </c>
      <c r="G67" s="23">
        <v>514.35841948235293</v>
      </c>
      <c r="H67" s="23">
        <v>3.7326354141176474</v>
      </c>
      <c r="I67" s="23">
        <v>96.472512623529411</v>
      </c>
      <c r="J67" s="23">
        <v>4.6698253914117647</v>
      </c>
      <c r="K67" s="23">
        <v>103.3238374</v>
      </c>
      <c r="L67" s="23">
        <v>24.943231772941175</v>
      </c>
      <c r="M67" s="23">
        <v>47.286162370588237</v>
      </c>
      <c r="N67" s="23">
        <v>344.33164689411763</v>
      </c>
      <c r="O67" s="23">
        <v>46.511256523529411</v>
      </c>
      <c r="P67" s="23">
        <v>44.07447329764706</v>
      </c>
      <c r="Q67" s="23">
        <v>210.2453215882353</v>
      </c>
      <c r="R67" s="23">
        <v>2097.3503983525879</v>
      </c>
      <c r="S67" s="23">
        <v>0</v>
      </c>
      <c r="T67" s="23">
        <v>0</v>
      </c>
      <c r="U67" s="23">
        <v>5797.3858957312941</v>
      </c>
      <c r="W67" t="s">
        <v>122</v>
      </c>
      <c r="X67" s="3">
        <f>'UNITED KINGDOM'!D$8</f>
        <v>260.2427204588235</v>
      </c>
      <c r="Y67" s="3">
        <f>'UNITED KINGDOM'!E$8</f>
        <v>259.25185547058823</v>
      </c>
      <c r="Z67" s="3">
        <f>'UNITED KINGDOM'!F$8</f>
        <v>248.58975721176466</v>
      </c>
      <c r="AA67" s="3">
        <f>'UNITED KINGDOM'!G$8</f>
        <v>244.20280500000001</v>
      </c>
      <c r="AB67" s="3">
        <f>'UNITED KINGDOM'!H$8</f>
        <v>248.57081867058824</v>
      </c>
      <c r="AC67" s="3">
        <f>'UNITED KINGDOM'!I$8</f>
        <v>242.45038547058823</v>
      </c>
      <c r="AD67" s="3">
        <f>'UNITED KINGDOM'!J$8</f>
        <v>249.98113337647064</v>
      </c>
      <c r="AE67" s="3">
        <f>'UNITED KINGDOM'!K$8</f>
        <v>254.55030621176471</v>
      </c>
      <c r="AF67" s="3">
        <f>'UNITED KINGDOM'!L$8</f>
        <v>255.75195857647057</v>
      </c>
      <c r="AG67" s="3">
        <f>'UNITED KINGDOM'!M$8</f>
        <v>250.50353818823527</v>
      </c>
      <c r="AH67" s="3">
        <f>'UNITED KINGDOM'!N$8</f>
        <v>245.69076370588235</v>
      </c>
      <c r="AI67" s="3">
        <f>'UNITED KINGDOM'!O$8</f>
        <v>240.59059252941174</v>
      </c>
      <c r="AJ67" s="3">
        <f>'UNITED KINGDOM'!P$8</f>
        <v>239.08767877647057</v>
      </c>
      <c r="AK67" s="3">
        <f>'UNITED KINGDOM'!Q$8</f>
        <v>234.19116889411762</v>
      </c>
      <c r="AL67" s="3">
        <f>'UNITED KINGDOM'!R$8</f>
        <v>237.60969935294119</v>
      </c>
      <c r="AM67" s="3">
        <f>'UNITED KINGDOM'!S$8</f>
        <v>232.02846157647059</v>
      </c>
      <c r="AN67" s="3">
        <f>'UNITED KINGDOM'!T$8</f>
        <v>227.73592940000003</v>
      </c>
      <c r="AO67" s="3">
        <f>'UNITED KINGDOM'!U$8</f>
        <v>221.61825263529414</v>
      </c>
      <c r="AP67" s="3">
        <f>'UNITED KINGDOM'!V$8</f>
        <v>212.05115671764702</v>
      </c>
      <c r="AQ67" s="3">
        <f>'UNITED KINGDOM'!W$8</f>
        <v>212.38462008235297</v>
      </c>
      <c r="AR67" s="3">
        <f>'UNITED KINGDOM'!X$8</f>
        <v>214.04579947058824</v>
      </c>
      <c r="AS67" s="3">
        <f>'UNITED KINGDOM'!Y$8</f>
        <v>212.63080637647062</v>
      </c>
      <c r="AT67" s="3">
        <f>'UNITED KINGDOM'!Z$8</f>
        <v>210.2453215882353</v>
      </c>
      <c r="AU67" s="3">
        <f>'UNITED KINGDOM'!AA$8</f>
        <v>208.15019754117645</v>
      </c>
      <c r="AV67" s="3">
        <f>'UNITED KINGDOM'!AB$8</f>
        <v>215.33850890588232</v>
      </c>
      <c r="AW67" s="3">
        <f>'UNITED KINGDOM'!AC$8</f>
        <v>216.59604894117646</v>
      </c>
      <c r="AX67" s="3">
        <f>'UNITED KINGDOM'!AD$8</f>
        <v>220.00946495294116</v>
      </c>
      <c r="AY67" s="3">
        <f>'UNITED KINGDOM'!AE$8</f>
        <v>223.12966529411764</v>
      </c>
      <c r="AZ67" s="3">
        <f>'UNITED KINGDOM'!AF$8</f>
        <v>221.99974283529414</v>
      </c>
      <c r="BA67" s="3">
        <f>'UNITED KINGDOM'!AG$8</f>
        <v>219.30649324705885</v>
      </c>
      <c r="BB67" s="3">
        <f>'UNITED KINGDOM'!AH$8</f>
        <v>213.29027127058825</v>
      </c>
      <c r="BC67" s="3">
        <f>'UNITED KINGDOM'!AI$8</f>
        <v>0</v>
      </c>
      <c r="BD67" s="3">
        <f>'UNITED KINGDOM'!AJ$8</f>
        <v>0</v>
      </c>
      <c r="BE67" s="3">
        <f>'UNITED KINGDOM'!AK$8</f>
        <v>0</v>
      </c>
      <c r="BF67" s="6"/>
      <c r="BH67" s="3"/>
    </row>
    <row r="68" spans="2:61" x14ac:dyDescent="0.35">
      <c r="B68">
        <v>2013</v>
      </c>
      <c r="C68" s="23">
        <v>59.937960707058821</v>
      </c>
      <c r="D68" s="23">
        <v>63.100489595294128</v>
      </c>
      <c r="E68" s="23">
        <v>29.288653981176473</v>
      </c>
      <c r="F68" s="23">
        <v>499.64015425882343</v>
      </c>
      <c r="G68" s="23">
        <v>520.28896705882357</v>
      </c>
      <c r="H68" s="23">
        <v>3.6339109198823532</v>
      </c>
      <c r="I68" s="23">
        <v>97.163252364705897</v>
      </c>
      <c r="J68" s="23">
        <v>4.6702899072941175</v>
      </c>
      <c r="K68" s="23">
        <v>101.11567578823529</v>
      </c>
      <c r="L68" s="23">
        <v>25.228571372941179</v>
      </c>
      <c r="M68" s="23">
        <v>45.997348830588237</v>
      </c>
      <c r="N68" s="23">
        <v>347.3593814352941</v>
      </c>
      <c r="O68" s="23">
        <v>45.900045314117648</v>
      </c>
      <c r="P68" s="23">
        <v>44.950286565882351</v>
      </c>
      <c r="Q68" s="23">
        <v>208.15019754117645</v>
      </c>
      <c r="R68" s="23">
        <v>2096.4251856412939</v>
      </c>
      <c r="S68" s="23">
        <v>0</v>
      </c>
      <c r="T68" s="23">
        <v>0</v>
      </c>
      <c r="U68" s="23">
        <v>5833.8948404412959</v>
      </c>
      <c r="W68" t="s">
        <v>121</v>
      </c>
      <c r="X68" s="3">
        <f>SUM(X53:X67)</f>
        <v>2585.4381708778819</v>
      </c>
      <c r="Y68" s="3">
        <f t="shared" ref="Y68:BE68" si="2">SUM(Y53:Y67)</f>
        <v>2516.1315975616471</v>
      </c>
      <c r="Z68" s="3">
        <f t="shared" si="2"/>
        <v>2436.4069004396474</v>
      </c>
      <c r="AA68" s="3">
        <f t="shared" si="2"/>
        <v>2398.7823481159999</v>
      </c>
      <c r="AB68" s="3">
        <f t="shared" si="2"/>
        <v>2359.1225755127052</v>
      </c>
      <c r="AC68" s="3">
        <f t="shared" si="2"/>
        <v>2313.6183469197649</v>
      </c>
      <c r="AD68" s="3">
        <f t="shared" si="2"/>
        <v>2369.5400040545883</v>
      </c>
      <c r="AE68" s="3">
        <f t="shared" si="2"/>
        <v>2356.5122934063529</v>
      </c>
      <c r="AF68" s="3">
        <f t="shared" si="2"/>
        <v>2374.6408871952945</v>
      </c>
      <c r="AG68" s="3">
        <f t="shared" si="2"/>
        <v>2362.0160871744702</v>
      </c>
      <c r="AH68" s="3">
        <f t="shared" si="2"/>
        <v>2360.0962611684704</v>
      </c>
      <c r="AI68" s="3">
        <f t="shared" si="2"/>
        <v>2337.9935396102355</v>
      </c>
      <c r="AJ68" s="3">
        <f t="shared" si="2"/>
        <v>2293.2777533688236</v>
      </c>
      <c r="AK68" s="3">
        <f t="shared" si="2"/>
        <v>2278.104543938588</v>
      </c>
      <c r="AL68" s="3">
        <f t="shared" si="2"/>
        <v>2252.0402029563529</v>
      </c>
      <c r="AM68" s="3">
        <f t="shared" si="2"/>
        <v>2214.8457562032936</v>
      </c>
      <c r="AN68" s="3">
        <f t="shared" si="2"/>
        <v>2192.7307748236467</v>
      </c>
      <c r="AO68" s="3">
        <f t="shared" si="2"/>
        <v>2194.143430036353</v>
      </c>
      <c r="AP68" s="3">
        <f t="shared" si="2"/>
        <v>2143.2652301529406</v>
      </c>
      <c r="AQ68" s="3">
        <f t="shared" si="2"/>
        <v>2125.6090720595294</v>
      </c>
      <c r="AR68" s="3">
        <f t="shared" si="2"/>
        <v>2126.3353234825881</v>
      </c>
      <c r="AS68" s="3">
        <f t="shared" si="2"/>
        <v>2099.7723100307062</v>
      </c>
      <c r="AT68" s="3">
        <f t="shared" si="2"/>
        <v>2097.3503983525879</v>
      </c>
      <c r="AU68" s="3">
        <f t="shared" si="2"/>
        <v>2096.4251856412939</v>
      </c>
      <c r="AV68" s="3">
        <f t="shared" si="2"/>
        <v>2131.5564020141178</v>
      </c>
      <c r="AW68" s="3">
        <f t="shared" si="2"/>
        <v>2150.8834046576471</v>
      </c>
      <c r="AX68" s="3">
        <f t="shared" si="2"/>
        <v>2158.5062121008236</v>
      </c>
      <c r="AY68" s="3">
        <f t="shared" si="2"/>
        <v>2166.7190111041177</v>
      </c>
      <c r="AZ68" s="3">
        <f t="shared" si="2"/>
        <v>2141.6697948907063</v>
      </c>
      <c r="BA68" s="3">
        <f t="shared" si="2"/>
        <v>2089.6670345138823</v>
      </c>
      <c r="BB68" s="3">
        <f t="shared" si="2"/>
        <v>2043.409949165529</v>
      </c>
      <c r="BC68" s="3">
        <f t="shared" si="2"/>
        <v>0</v>
      </c>
      <c r="BD68" s="3">
        <f t="shared" si="2"/>
        <v>0</v>
      </c>
      <c r="BE68" s="3">
        <f t="shared" si="2"/>
        <v>0</v>
      </c>
      <c r="BH68" s="3"/>
    </row>
    <row r="69" spans="2:61" x14ac:dyDescent="0.35">
      <c r="B69">
        <v>2014</v>
      </c>
      <c r="C69" s="23">
        <v>58.621301043529407</v>
      </c>
      <c r="D69" s="23">
        <v>63.185192732941175</v>
      </c>
      <c r="E69" s="23">
        <v>29.719943416470588</v>
      </c>
      <c r="F69" s="23">
        <v>503.14056429411767</v>
      </c>
      <c r="G69" s="23">
        <v>527.35145943529403</v>
      </c>
      <c r="H69" s="23">
        <v>3.8943470201176469</v>
      </c>
      <c r="I69" s="23">
        <v>94.126859729411763</v>
      </c>
      <c r="J69" s="23">
        <v>4.8088209787058824</v>
      </c>
      <c r="K69" s="23">
        <v>103.70760070588234</v>
      </c>
      <c r="L69" s="23">
        <v>24.890331035294114</v>
      </c>
      <c r="M69" s="23">
        <v>47.963392787058822</v>
      </c>
      <c r="N69" s="23">
        <v>363.67692636470588</v>
      </c>
      <c r="O69" s="23">
        <v>46.211918018823532</v>
      </c>
      <c r="P69" s="23">
        <v>44.919235545882351</v>
      </c>
      <c r="Q69" s="23">
        <v>215.33850890588232</v>
      </c>
      <c r="R69" s="23">
        <v>2131.5564020141178</v>
      </c>
      <c r="S69" s="23">
        <v>0</v>
      </c>
      <c r="T69" s="23">
        <v>0</v>
      </c>
      <c r="U69" s="23">
        <v>5848.4571276805873</v>
      </c>
      <c r="W69" t="s">
        <v>84</v>
      </c>
      <c r="X69" s="3">
        <f>'NORTH SEA'!D$8</f>
        <v>0</v>
      </c>
      <c r="Y69" s="3">
        <f>'NORTH SEA'!E$8</f>
        <v>0</v>
      </c>
      <c r="Z69" s="3">
        <f>'NORTH SEA'!F$8</f>
        <v>0</v>
      </c>
      <c r="AA69" s="3">
        <f>'NORTH SEA'!G$8</f>
        <v>0</v>
      </c>
      <c r="AB69" s="3">
        <f>'NORTH SEA'!H$8</f>
        <v>0</v>
      </c>
      <c r="AC69" s="3">
        <f>'NORTH SEA'!I$8</f>
        <v>0</v>
      </c>
      <c r="AD69" s="3">
        <f>'NORTH SEA'!J$8</f>
        <v>0</v>
      </c>
      <c r="AE69" s="3">
        <f>'NORTH SEA'!K$8</f>
        <v>0</v>
      </c>
      <c r="AF69" s="3">
        <f>'NORTH SEA'!L$8</f>
        <v>0</v>
      </c>
      <c r="AG69" s="3">
        <f>'NORTH SEA'!M$8</f>
        <v>0</v>
      </c>
      <c r="AH69" s="3">
        <f>'NORTH SEA'!N$8</f>
        <v>0</v>
      </c>
      <c r="AI69" s="3">
        <f>'NORTH SEA'!O$8</f>
        <v>0</v>
      </c>
      <c r="AJ69" s="3">
        <f>'NORTH SEA'!P$8</f>
        <v>0</v>
      </c>
      <c r="AK69" s="3">
        <f>'NORTH SEA'!Q$8</f>
        <v>0</v>
      </c>
      <c r="AL69" s="3">
        <f>'NORTH SEA'!R$8</f>
        <v>0</v>
      </c>
      <c r="AM69" s="3">
        <f>'NORTH SEA'!S$8</f>
        <v>0</v>
      </c>
      <c r="AN69" s="3">
        <f>'NORTH SEA'!T$8</f>
        <v>0</v>
      </c>
      <c r="AO69" s="3">
        <f>'NORTH SEA'!U$8</f>
        <v>0</v>
      </c>
      <c r="AP69" s="3">
        <f>'NORTH SEA'!V$8</f>
        <v>0</v>
      </c>
      <c r="AQ69" s="3">
        <f>'NORTH SEA'!W$8</f>
        <v>0</v>
      </c>
      <c r="AR69" s="3">
        <f>'NORTH SEA'!X$8</f>
        <v>0</v>
      </c>
      <c r="AS69" s="3">
        <f>'NORTH SEA'!Y$8</f>
        <v>0</v>
      </c>
      <c r="AT69" s="3">
        <f>'NORTH SEA'!Z$8</f>
        <v>0</v>
      </c>
      <c r="AU69" s="3">
        <f>'NORTH SEA'!AA$8</f>
        <v>0</v>
      </c>
      <c r="AV69" s="3">
        <f>'NORTH SEA'!AB$8</f>
        <v>0</v>
      </c>
      <c r="AW69" s="3">
        <f>'NORTH SEA'!AC$8</f>
        <v>0</v>
      </c>
      <c r="AX69" s="3">
        <f>'NORTH SEA'!AD$8</f>
        <v>0</v>
      </c>
      <c r="AY69" s="3">
        <f>'NORTH SEA'!AE$8</f>
        <v>0</v>
      </c>
      <c r="AZ69" s="3">
        <f>'NORTH SEA'!AF$8</f>
        <v>0</v>
      </c>
      <c r="BA69" s="3">
        <f>'NORTH SEA'!AG$8</f>
        <v>0</v>
      </c>
      <c r="BB69" s="3">
        <f>'NORTH SEA'!AH$8</f>
        <v>0</v>
      </c>
      <c r="BC69" s="3">
        <f>'NORTH SEA'!AI$8</f>
        <v>0</v>
      </c>
      <c r="BD69" s="3">
        <f>'NORTH SEA'!AJ$8</f>
        <v>0</v>
      </c>
      <c r="BE69" s="3">
        <f>'NORTH SEA'!AK$8</f>
        <v>0</v>
      </c>
      <c r="BH69" s="3"/>
    </row>
    <row r="70" spans="2:61" x14ac:dyDescent="0.35">
      <c r="B70">
        <v>2015</v>
      </c>
      <c r="C70" s="23">
        <v>59.097094848235294</v>
      </c>
      <c r="D70" s="23">
        <v>64.340859627058833</v>
      </c>
      <c r="E70" s="23">
        <v>28.302519658823524</v>
      </c>
      <c r="F70" s="23">
        <v>508.79606589411765</v>
      </c>
      <c r="G70" s="23">
        <v>526.02400471764702</v>
      </c>
      <c r="H70" s="23">
        <v>3.9127163616470586</v>
      </c>
      <c r="I70" s="23">
        <v>98.493072588235293</v>
      </c>
      <c r="J70" s="23">
        <v>4.826303166588235</v>
      </c>
      <c r="K70" s="23">
        <v>106.18590351764706</v>
      </c>
      <c r="L70" s="23">
        <v>24.748276691764705</v>
      </c>
      <c r="M70" s="23">
        <v>48.713069052941179</v>
      </c>
      <c r="N70" s="23">
        <v>370.2910938588235</v>
      </c>
      <c r="O70" s="23">
        <v>45.537269169411765</v>
      </c>
      <c r="P70" s="23">
        <v>45.019106563529412</v>
      </c>
      <c r="Q70" s="23">
        <v>216.59604894117646</v>
      </c>
      <c r="R70" s="23">
        <v>2150.8834046576471</v>
      </c>
      <c r="S70" s="23">
        <v>0</v>
      </c>
      <c r="T70" s="23">
        <v>0</v>
      </c>
      <c r="U70" s="23">
        <v>5889.0963006729426</v>
      </c>
      <c r="W70" t="s">
        <v>123</v>
      </c>
      <c r="X70" s="3">
        <f>'NE ATLANTIC'!D$8</f>
        <v>0</v>
      </c>
      <c r="Y70" s="3">
        <f>'NE ATLANTIC'!E$8</f>
        <v>0</v>
      </c>
      <c r="Z70" s="3">
        <f>'NE ATLANTIC'!F$8</f>
        <v>0</v>
      </c>
      <c r="AA70" s="3">
        <f>'NE ATLANTIC'!G$8</f>
        <v>0</v>
      </c>
      <c r="AB70" s="3">
        <f>'NE ATLANTIC'!H$8</f>
        <v>0</v>
      </c>
      <c r="AC70" s="3">
        <f>'NE ATLANTIC'!I$8</f>
        <v>0</v>
      </c>
      <c r="AD70" s="3">
        <f>'NE ATLANTIC'!J$8</f>
        <v>0</v>
      </c>
      <c r="AE70" s="3">
        <f>'NE ATLANTIC'!K$8</f>
        <v>0</v>
      </c>
      <c r="AF70" s="3">
        <f>'NE ATLANTIC'!L$8</f>
        <v>0</v>
      </c>
      <c r="AG70" s="3">
        <f>'NE ATLANTIC'!M$8</f>
        <v>0</v>
      </c>
      <c r="AH70" s="3">
        <f>'NE ATLANTIC'!N$8</f>
        <v>0</v>
      </c>
      <c r="AI70" s="3">
        <f>'NE ATLANTIC'!O$8</f>
        <v>0</v>
      </c>
      <c r="AJ70" s="3">
        <f>'NE ATLANTIC'!P$8</f>
        <v>0</v>
      </c>
      <c r="AK70" s="3">
        <f>'NE ATLANTIC'!Q$8</f>
        <v>0</v>
      </c>
      <c r="AL70" s="3">
        <f>'NE ATLANTIC'!R$8</f>
        <v>0</v>
      </c>
      <c r="AM70" s="3">
        <f>'NE ATLANTIC'!S$8</f>
        <v>0</v>
      </c>
      <c r="AN70" s="3">
        <f>'NE ATLANTIC'!T$8</f>
        <v>0</v>
      </c>
      <c r="AO70" s="3">
        <f>'NE ATLANTIC'!U$8</f>
        <v>0</v>
      </c>
      <c r="AP70" s="3">
        <f>'NE ATLANTIC'!V$8</f>
        <v>0</v>
      </c>
      <c r="AQ70" s="3">
        <f>'NE ATLANTIC'!W$8</f>
        <v>0</v>
      </c>
      <c r="AR70" s="3">
        <f>'NE ATLANTIC'!X$8</f>
        <v>0</v>
      </c>
      <c r="AS70" s="3">
        <f>'NE ATLANTIC'!Y$8</f>
        <v>0</v>
      </c>
      <c r="AT70" s="3">
        <f>'NE ATLANTIC'!Z$8</f>
        <v>0</v>
      </c>
      <c r="AU70" s="3">
        <f>'NE ATLANTIC'!AA$8</f>
        <v>0</v>
      </c>
      <c r="AV70" s="3">
        <f>'NE ATLANTIC'!AB$8</f>
        <v>0</v>
      </c>
      <c r="AW70" s="3">
        <f>'NE ATLANTIC'!AC$8</f>
        <v>0</v>
      </c>
      <c r="AX70" s="3">
        <f>'NE ATLANTIC'!AD$8</f>
        <v>0</v>
      </c>
      <c r="AY70" s="3">
        <f>'NE ATLANTIC'!AE$8</f>
        <v>0</v>
      </c>
      <c r="AZ70" s="3">
        <f>'NE ATLANTIC'!AF$8</f>
        <v>0</v>
      </c>
      <c r="BA70" s="3">
        <f>'NE ATLANTIC'!AG$8</f>
        <v>0</v>
      </c>
      <c r="BB70" s="3">
        <f>'NE ATLANTIC'!AH$8</f>
        <v>0</v>
      </c>
      <c r="BC70" s="3">
        <f>'NE ATLANTIC'!AI$8</f>
        <v>0</v>
      </c>
      <c r="BD70" s="3">
        <f>'NE ATLANTIC'!AJ$8</f>
        <v>0</v>
      </c>
      <c r="BE70" s="3">
        <f>'NE ATLANTIC'!AK$8</f>
        <v>0</v>
      </c>
      <c r="BH70" s="3"/>
    </row>
    <row r="71" spans="2:61" x14ac:dyDescent="0.35">
      <c r="B71">
        <v>2016</v>
      </c>
      <c r="C71" s="23">
        <v>59.262067858823521</v>
      </c>
      <c r="D71" s="23">
        <v>64.658339307058824</v>
      </c>
      <c r="E71" s="23">
        <v>28.016638678823529</v>
      </c>
      <c r="F71" s="23">
        <v>509.17998591764712</v>
      </c>
      <c r="G71" s="23">
        <v>522.93786942352949</v>
      </c>
      <c r="H71" s="23">
        <v>3.9526164588235293</v>
      </c>
      <c r="I71" s="23">
        <v>102.83870314117647</v>
      </c>
      <c r="J71" s="23">
        <v>4.8806109149411769</v>
      </c>
      <c r="K71" s="23">
        <v>106.47969318823529</v>
      </c>
      <c r="L71" s="23">
        <v>24.671094699999998</v>
      </c>
      <c r="M71" s="23">
        <v>49.130259664705882</v>
      </c>
      <c r="N71" s="23">
        <v>373.0694651764706</v>
      </c>
      <c r="O71" s="23">
        <v>45.412862287058822</v>
      </c>
      <c r="P71" s="23">
        <v>44.006540430588238</v>
      </c>
      <c r="Q71" s="23">
        <v>220.00946495294116</v>
      </c>
      <c r="R71" s="23">
        <v>2158.5062121008236</v>
      </c>
      <c r="S71" s="23">
        <v>0</v>
      </c>
      <c r="T71" s="23">
        <v>0</v>
      </c>
      <c r="U71" s="23">
        <v>6113.9638466167053</v>
      </c>
      <c r="W71" t="s">
        <v>79</v>
      </c>
      <c r="X71" s="3">
        <f>OTHER!D$8</f>
        <v>6937.7634976777663</v>
      </c>
      <c r="Y71" s="3">
        <f>OTHER!E$8</f>
        <v>6687.0821808378851</v>
      </c>
      <c r="Z71" s="3">
        <f>OTHER!F$8</f>
        <v>6578.3267171332946</v>
      </c>
      <c r="AA71" s="3">
        <f>OTHER!G$8</f>
        <v>6227.1753181045924</v>
      </c>
      <c r="AB71" s="3">
        <f>OTHER!H$8</f>
        <v>6029.2526974877637</v>
      </c>
      <c r="AC71" s="3">
        <f>OTHER!I$8</f>
        <v>5879.3361076874116</v>
      </c>
      <c r="AD71" s="3">
        <f>OTHER!J$8</f>
        <v>5808.1744896461169</v>
      </c>
      <c r="AE71" s="3">
        <f>OTHER!K$8</f>
        <v>5714.9780920169405</v>
      </c>
      <c r="AF71" s="3">
        <f>OTHER!L$8</f>
        <v>5658.8490427494135</v>
      </c>
      <c r="AG71" s="3">
        <f>OTHER!M$8</f>
        <v>5591.1606187557663</v>
      </c>
      <c r="AH71" s="3">
        <f>OTHER!N$8</f>
        <v>5475.5451247057636</v>
      </c>
      <c r="AI71" s="3">
        <f>OTHER!O$8</f>
        <v>5464.2974268572943</v>
      </c>
      <c r="AJ71" s="3">
        <f>OTHER!P$8</f>
        <v>5510.843126637883</v>
      </c>
      <c r="AK71" s="3">
        <f>OTHER!Q$8</f>
        <v>5575.7508073951767</v>
      </c>
      <c r="AL71" s="3">
        <f>OTHER!R$8</f>
        <v>5642.0474184249442</v>
      </c>
      <c r="AM71" s="3">
        <f>OTHER!S$8</f>
        <v>5706.9982796095292</v>
      </c>
      <c r="AN71" s="3">
        <f>OTHER!T$8</f>
        <v>5728.5223348047084</v>
      </c>
      <c r="AO71" s="3">
        <f>OTHER!U$8</f>
        <v>5728.0601749140005</v>
      </c>
      <c r="AP71" s="3">
        <f>OTHER!V$8</f>
        <v>5680.8202134460007</v>
      </c>
      <c r="AQ71" s="3">
        <f>OTHER!W$8</f>
        <v>5666.8037001956491</v>
      </c>
      <c r="AR71" s="3">
        <f>OTHER!X$8</f>
        <v>5664.7539228329415</v>
      </c>
      <c r="AS71" s="3">
        <f>OTHER!Y$8</f>
        <v>5714.1141863894118</v>
      </c>
      <c r="AT71" s="3">
        <f>OTHER!Z$8</f>
        <v>5797.3858957312941</v>
      </c>
      <c r="AU71" s="3">
        <f>OTHER!AA$8</f>
        <v>5833.8948404412959</v>
      </c>
      <c r="AV71" s="3">
        <f>OTHER!AB$8</f>
        <v>5848.4571276805873</v>
      </c>
      <c r="AW71" s="3">
        <f>OTHER!AC$8</f>
        <v>5889.0963006729426</v>
      </c>
      <c r="AX71" s="3">
        <f>OTHER!AD$8</f>
        <v>6113.9638466167053</v>
      </c>
      <c r="AY71" s="3">
        <f>OTHER!AE$8</f>
        <v>6347.8988814994109</v>
      </c>
      <c r="AZ71" s="3">
        <f>OTHER!AF$8</f>
        <v>6510.7068789419982</v>
      </c>
      <c r="BA71" s="3">
        <f>OTHER!AG$8</f>
        <v>6715.59716520247</v>
      </c>
      <c r="BB71" s="3">
        <f>OTHER!AH$8</f>
        <v>6851.6305721335311</v>
      </c>
      <c r="BC71" s="3">
        <f>OTHER!AI$8</f>
        <v>0</v>
      </c>
      <c r="BD71" s="3">
        <f>OTHER!AJ$8</f>
        <v>0</v>
      </c>
      <c r="BE71" s="3">
        <f>OTHER!AK$8</f>
        <v>0</v>
      </c>
      <c r="BH71" s="3"/>
    </row>
    <row r="72" spans="2:61" x14ac:dyDescent="0.35">
      <c r="B72">
        <v>2017</v>
      </c>
      <c r="C72" s="23">
        <v>57.805738232941181</v>
      </c>
      <c r="D72" s="23">
        <v>66.434536807058819</v>
      </c>
      <c r="E72" s="23">
        <v>27.293762398823532</v>
      </c>
      <c r="F72" s="23">
        <v>505.81598694117639</v>
      </c>
      <c r="G72" s="23">
        <v>510.42616215294112</v>
      </c>
      <c r="H72" s="23">
        <v>3.9158288070588232</v>
      </c>
      <c r="I72" s="23">
        <v>105.96564794117647</v>
      </c>
      <c r="J72" s="23">
        <v>5.0550912711764706</v>
      </c>
      <c r="K72" s="23">
        <v>108.51905152941175</v>
      </c>
      <c r="L72" s="23">
        <v>24.381600064705882</v>
      </c>
      <c r="M72" s="23">
        <v>49.706962183529413</v>
      </c>
      <c r="N72" s="23">
        <v>388.73685998823527</v>
      </c>
      <c r="O72" s="23">
        <v>45.330349589411767</v>
      </c>
      <c r="P72" s="23">
        <v>44.201767902352941</v>
      </c>
      <c r="Q72" s="23">
        <v>223.12966529411764</v>
      </c>
      <c r="R72" s="23">
        <v>2166.7190111041177</v>
      </c>
      <c r="S72" s="23">
        <v>0</v>
      </c>
      <c r="T72" s="23">
        <v>0</v>
      </c>
      <c r="U72" s="23">
        <v>6347.8988814994109</v>
      </c>
      <c r="BH72" s="3"/>
    </row>
    <row r="73" spans="2:61" x14ac:dyDescent="0.35">
      <c r="B73">
        <v>2018</v>
      </c>
      <c r="C73" s="23">
        <v>57.370657325882348</v>
      </c>
      <c r="D73" s="23">
        <v>65.544462899999999</v>
      </c>
      <c r="E73" s="23">
        <v>27.113483007058822</v>
      </c>
      <c r="F73" s="23">
        <v>501.42912474117645</v>
      </c>
      <c r="G73" s="23">
        <v>489.08713971764701</v>
      </c>
      <c r="H73" s="23">
        <v>3.7744303165882354</v>
      </c>
      <c r="I73" s="23">
        <v>111.42668468235294</v>
      </c>
      <c r="J73" s="23">
        <v>5.1044406164705887</v>
      </c>
      <c r="K73" s="23">
        <v>106.81648212941177</v>
      </c>
      <c r="L73" s="23">
        <v>25.346089884705883</v>
      </c>
      <c r="M73" s="23">
        <v>49.84399306352941</v>
      </c>
      <c r="N73" s="23">
        <v>387.85914357647061</v>
      </c>
      <c r="O73" s="23">
        <v>44.840186069411764</v>
      </c>
      <c r="P73" s="23">
        <v>44.113734024705884</v>
      </c>
      <c r="Q73" s="23">
        <v>221.99974283529414</v>
      </c>
      <c r="R73" s="23">
        <v>2141.6697948907063</v>
      </c>
      <c r="S73" s="23">
        <v>0</v>
      </c>
      <c r="T73" s="23">
        <v>0</v>
      </c>
      <c r="U73" s="23">
        <v>6510.7068789419982</v>
      </c>
      <c r="BH73" s="3"/>
    </row>
    <row r="74" spans="2:61" x14ac:dyDescent="0.35">
      <c r="B74">
        <v>2019</v>
      </c>
      <c r="C74" s="23">
        <v>56.279068711764701</v>
      </c>
      <c r="D74" s="23">
        <v>61.87410861058823</v>
      </c>
      <c r="E74" s="23">
        <v>26.501755584705879</v>
      </c>
      <c r="F74" s="23">
        <v>490.74696835294117</v>
      </c>
      <c r="G74" s="23">
        <v>473.52792908235295</v>
      </c>
      <c r="H74" s="23">
        <v>3.695444585411765</v>
      </c>
      <c r="I74" s="23">
        <v>103.28608549411764</v>
      </c>
      <c r="J74" s="23">
        <v>5.0463018743529418</v>
      </c>
      <c r="K74" s="23">
        <v>102.07485548235296</v>
      </c>
      <c r="L74" s="23">
        <v>23.612833991764706</v>
      </c>
      <c r="M74" s="23">
        <v>50.976967637647064</v>
      </c>
      <c r="N74" s="23">
        <v>384.87337807058827</v>
      </c>
      <c r="O74" s="23">
        <v>44.192773956470589</v>
      </c>
      <c r="P74" s="23">
        <v>43.672069831764702</v>
      </c>
      <c r="Q74" s="23">
        <v>219.30649324705885</v>
      </c>
      <c r="R74" s="23">
        <v>2089.6670345138823</v>
      </c>
      <c r="S74" s="23">
        <v>0</v>
      </c>
      <c r="T74" s="23">
        <v>0</v>
      </c>
      <c r="U74" s="23">
        <v>6715.59716520247</v>
      </c>
      <c r="W74" t="s">
        <v>85</v>
      </c>
      <c r="X74" s="12">
        <v>86.869507364705882</v>
      </c>
      <c r="Y74" s="12">
        <v>86.948720023529404</v>
      </c>
      <c r="Z74" s="12">
        <v>87.0279326</v>
      </c>
      <c r="AA74" s="12">
        <v>87.107145176470596</v>
      </c>
      <c r="AB74" s="12">
        <v>87.186357752941177</v>
      </c>
      <c r="AC74" s="12">
        <v>87.265570411764699</v>
      </c>
      <c r="AD74" s="12">
        <v>85.511762658823528</v>
      </c>
      <c r="AE74" s="12">
        <v>83.757954905882357</v>
      </c>
      <c r="AF74" s="12">
        <v>82.004147144705883</v>
      </c>
      <c r="AG74" s="12">
        <v>80.250339391764697</v>
      </c>
      <c r="AH74" s="12">
        <v>78.496531647058816</v>
      </c>
      <c r="AI74" s="12">
        <v>76.603264211764696</v>
      </c>
      <c r="AJ74" s="12">
        <v>74.399737711764701</v>
      </c>
      <c r="AK74" s="12">
        <v>71.10380239529411</v>
      </c>
      <c r="AL74" s="12">
        <v>67.009396645882362</v>
      </c>
      <c r="AM74" s="12">
        <v>65.744738121176468</v>
      </c>
      <c r="AN74" s="12">
        <v>65.297714827058826</v>
      </c>
      <c r="AO74" s="12">
        <v>63.002121823529414</v>
      </c>
      <c r="AP74" s="12">
        <v>61.129156858823535</v>
      </c>
      <c r="AQ74" s="12">
        <v>61.134776656470592</v>
      </c>
      <c r="AR74" s="12">
        <v>61.502121635294117</v>
      </c>
      <c r="AS74" s="12">
        <v>60.63490370000001</v>
      </c>
      <c r="AT74" s="12">
        <v>60.569892468235288</v>
      </c>
      <c r="AU74" s="12">
        <v>59.937960707058821</v>
      </c>
      <c r="AV74" s="12">
        <v>58.621301043529407</v>
      </c>
      <c r="AW74" s="12">
        <v>59.097094848235294</v>
      </c>
      <c r="AX74" s="12">
        <v>59.262067858823521</v>
      </c>
      <c r="AY74" s="12">
        <v>57.805738232941181</v>
      </c>
      <c r="AZ74" s="12">
        <v>57.370657325882348</v>
      </c>
      <c r="BA74" s="12">
        <v>56.279068711764701</v>
      </c>
      <c r="BB74" s="12">
        <v>55.996942350588242</v>
      </c>
      <c r="BC74" s="12">
        <v>0</v>
      </c>
      <c r="BD74" s="12">
        <v>0</v>
      </c>
      <c r="BE74" s="12">
        <v>0</v>
      </c>
      <c r="BH74" s="3"/>
    </row>
    <row r="75" spans="2:61" x14ac:dyDescent="0.35">
      <c r="B75">
        <v>2020</v>
      </c>
      <c r="C75" s="23">
        <v>55.996942350588242</v>
      </c>
      <c r="D75" s="23">
        <v>62.79782119882352</v>
      </c>
      <c r="E75" s="23">
        <v>25.250573336470588</v>
      </c>
      <c r="F75" s="23">
        <v>471.86987992941175</v>
      </c>
      <c r="G75" s="23">
        <v>442.45599431764703</v>
      </c>
      <c r="H75" s="23">
        <v>3.6297530030588234</v>
      </c>
      <c r="I75" s="23">
        <v>101.6262996</v>
      </c>
      <c r="J75" s="23">
        <v>5.0632410977647062</v>
      </c>
      <c r="K75" s="23">
        <v>102.42557285882354</v>
      </c>
      <c r="L75" s="23">
        <v>23.550912872941176</v>
      </c>
      <c r="M75" s="23">
        <v>52.113661303529412</v>
      </c>
      <c r="N75" s="23">
        <v>395.46083829411765</v>
      </c>
      <c r="O75" s="23">
        <v>43.97673425764706</v>
      </c>
      <c r="P75" s="23">
        <v>43.901453474117652</v>
      </c>
      <c r="Q75" s="23">
        <v>213.29027127058825</v>
      </c>
      <c r="R75" s="23">
        <v>2043.409949165529</v>
      </c>
      <c r="S75" s="23">
        <v>0</v>
      </c>
      <c r="T75" s="23">
        <v>0</v>
      </c>
      <c r="U75" s="23">
        <v>6851.6305721335311</v>
      </c>
      <c r="X75" s="12">
        <v>116.36084772941177</v>
      </c>
      <c r="Y75" s="12">
        <v>112.07994584705884</v>
      </c>
      <c r="Z75" s="12">
        <v>109.06612121176471</v>
      </c>
      <c r="AA75" s="12">
        <v>106.4040992</v>
      </c>
      <c r="AB75" s="12">
        <v>102.65348322352941</v>
      </c>
      <c r="AC75" s="12">
        <v>96.656067611764698</v>
      </c>
      <c r="AD75" s="12">
        <v>92.814525341176463</v>
      </c>
      <c r="AE75" s="12">
        <v>92.020924800000003</v>
      </c>
      <c r="AF75" s="12">
        <v>92.116511529411753</v>
      </c>
      <c r="AG75" s="12">
        <v>87.607506247058822</v>
      </c>
      <c r="AH75" s="12">
        <v>85.491107388235278</v>
      </c>
      <c r="AI75" s="12">
        <v>82.901367952941172</v>
      </c>
      <c r="AJ75" s="12">
        <v>80.780853431764712</v>
      </c>
      <c r="AK75" s="12">
        <v>79.612122849411776</v>
      </c>
      <c r="AL75" s="12">
        <v>79.083855068235295</v>
      </c>
      <c r="AM75" s="12">
        <v>76.220967134117643</v>
      </c>
      <c r="AN75" s="12">
        <v>73.416832777647059</v>
      </c>
      <c r="AO75" s="12">
        <v>72.656350801176472</v>
      </c>
      <c r="AP75" s="12">
        <v>71.954032920000003</v>
      </c>
      <c r="AQ75" s="12">
        <v>68.562256131764698</v>
      </c>
      <c r="AR75" s="12">
        <v>69.347118070588238</v>
      </c>
      <c r="AS75" s="12">
        <v>66.479039932941191</v>
      </c>
      <c r="AT75" s="12">
        <v>65.138182183529409</v>
      </c>
      <c r="AU75" s="12">
        <v>63.100489595294128</v>
      </c>
      <c r="AV75" s="12">
        <v>63.185192732941175</v>
      </c>
      <c r="AW75" s="12">
        <v>64.340859627058833</v>
      </c>
      <c r="AX75" s="12">
        <v>64.658339307058824</v>
      </c>
      <c r="AY75" s="12">
        <v>66.434536807058819</v>
      </c>
      <c r="AZ75" s="12">
        <v>65.544462899999999</v>
      </c>
      <c r="BA75" s="12">
        <v>61.87410861058823</v>
      </c>
      <c r="BB75" s="12">
        <v>62.79782119882352</v>
      </c>
      <c r="BC75" s="12">
        <v>0</v>
      </c>
      <c r="BD75" s="12">
        <v>0</v>
      </c>
      <c r="BE75" s="12">
        <v>0</v>
      </c>
      <c r="BH75" s="3"/>
    </row>
    <row r="76" spans="2:61" x14ac:dyDescent="0.35">
      <c r="B76">
        <v>2021</v>
      </c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X76" s="12">
        <v>29.337278064705885</v>
      </c>
      <c r="Y76" s="12">
        <v>28.030708950588238</v>
      </c>
      <c r="Z76" s="12">
        <v>26.91883404</v>
      </c>
      <c r="AA76" s="12">
        <v>27.28925333647059</v>
      </c>
      <c r="AB76" s="12">
        <v>28.098323029411763</v>
      </c>
      <c r="AC76" s="12">
        <v>28.112765775294118</v>
      </c>
      <c r="AD76" s="12">
        <v>28.996119509411763</v>
      </c>
      <c r="AE76" s="12">
        <v>30.25856561411765</v>
      </c>
      <c r="AF76" s="12">
        <v>29.671694738823529</v>
      </c>
      <c r="AG76" s="12">
        <v>31.904764458823525</v>
      </c>
      <c r="AH76" s="12">
        <v>29.363653290588239</v>
      </c>
      <c r="AI76" s="12">
        <v>29.568179471764704</v>
      </c>
      <c r="AJ76" s="12">
        <v>30.286583871764705</v>
      </c>
      <c r="AK76" s="12">
        <v>31.07560413176471</v>
      </c>
      <c r="AL76" s="12">
        <v>31.461665661176472</v>
      </c>
      <c r="AM76" s="12">
        <v>32.068120444705883</v>
      </c>
      <c r="AN76" s="12">
        <v>31.275964843529408</v>
      </c>
      <c r="AO76" s="12">
        <v>30.908470196470589</v>
      </c>
      <c r="AP76" s="12">
        <v>30.209498249411769</v>
      </c>
      <c r="AQ76" s="12">
        <v>30.623626987058824</v>
      </c>
      <c r="AR76" s="12">
        <v>30.931906064705881</v>
      </c>
      <c r="AS76" s="12">
        <v>29.914060770588236</v>
      </c>
      <c r="AT76" s="12">
        <v>29.844372954117645</v>
      </c>
      <c r="AU76" s="12">
        <v>29.288653981176473</v>
      </c>
      <c r="AV76" s="12">
        <v>29.719943416470588</v>
      </c>
      <c r="AW76" s="12">
        <v>28.302519658823524</v>
      </c>
      <c r="AX76" s="12">
        <v>28.016638678823529</v>
      </c>
      <c r="AY76" s="12">
        <v>27.293762398823532</v>
      </c>
      <c r="AZ76" s="12">
        <v>27.113483007058822</v>
      </c>
      <c r="BA76" s="12">
        <v>26.501755584705879</v>
      </c>
      <c r="BB76" s="12">
        <v>25.250573336470588</v>
      </c>
      <c r="BC76" s="12">
        <v>0</v>
      </c>
      <c r="BD76" s="12">
        <v>0</v>
      </c>
      <c r="BE76" s="12">
        <v>0</v>
      </c>
      <c r="BH76" s="3"/>
    </row>
    <row r="77" spans="2:61" x14ac:dyDescent="0.35">
      <c r="B77">
        <v>2022</v>
      </c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X77" s="12">
        <v>546.65391480000005</v>
      </c>
      <c r="Y77" s="12">
        <v>547.0384458823529</v>
      </c>
      <c r="Z77" s="12">
        <v>536.67220122352933</v>
      </c>
      <c r="AA77" s="12">
        <v>533.56088783529412</v>
      </c>
      <c r="AB77" s="12">
        <v>528.6673088941177</v>
      </c>
      <c r="AC77" s="12">
        <v>532.95266335294127</v>
      </c>
      <c r="AD77" s="12">
        <v>537.52787677647063</v>
      </c>
      <c r="AE77" s="12">
        <v>533.48217341176473</v>
      </c>
      <c r="AF77" s="12">
        <v>535.27619509411761</v>
      </c>
      <c r="AG77" s="12">
        <v>534.95741278823527</v>
      </c>
      <c r="AH77" s="12">
        <v>544.30490800000007</v>
      </c>
      <c r="AI77" s="12">
        <v>540.21460392941185</v>
      </c>
      <c r="AJ77" s="12">
        <v>527.89011816470588</v>
      </c>
      <c r="AK77" s="12">
        <v>520.76719956470595</v>
      </c>
      <c r="AL77" s="12">
        <v>514.63684267058829</v>
      </c>
      <c r="AM77" s="12">
        <v>510.97198501176473</v>
      </c>
      <c r="AN77" s="12">
        <v>502.93593205882354</v>
      </c>
      <c r="AO77" s="12">
        <v>508.39257675294124</v>
      </c>
      <c r="AP77" s="12">
        <v>512.82945625882348</v>
      </c>
      <c r="AQ77" s="12">
        <v>506.05919452941185</v>
      </c>
      <c r="AR77" s="12">
        <v>509.32365111764705</v>
      </c>
      <c r="AS77" s="12">
        <v>500.98441301176462</v>
      </c>
      <c r="AT77" s="12">
        <v>501.84862798823525</v>
      </c>
      <c r="AU77" s="12">
        <v>499.64015425882343</v>
      </c>
      <c r="AV77" s="12">
        <v>503.14056429411767</v>
      </c>
      <c r="AW77" s="12">
        <v>508.79606589411765</v>
      </c>
      <c r="AX77" s="12">
        <v>509.17998591764712</v>
      </c>
      <c r="AY77" s="12">
        <v>505.81598694117639</v>
      </c>
      <c r="AZ77" s="12">
        <v>501.42912474117645</v>
      </c>
      <c r="BA77" s="12">
        <v>490.74696835294117</v>
      </c>
      <c r="BB77" s="12">
        <v>471.86987992941175</v>
      </c>
      <c r="BC77" s="12">
        <v>0</v>
      </c>
      <c r="BD77" s="12">
        <v>0</v>
      </c>
      <c r="BE77" s="12">
        <v>0</v>
      </c>
      <c r="BH77" s="3"/>
    </row>
    <row r="78" spans="2:61" x14ac:dyDescent="0.35">
      <c r="B78">
        <v>2023</v>
      </c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X78" s="12">
        <v>591.4259806</v>
      </c>
      <c r="Y78" s="12">
        <v>528.23207903529419</v>
      </c>
      <c r="Z78" s="12">
        <v>526.78260995294124</v>
      </c>
      <c r="AA78" s="12">
        <v>521.19980104705883</v>
      </c>
      <c r="AB78" s="12">
        <v>504.69354394117642</v>
      </c>
      <c r="AC78" s="12">
        <v>505.03285214117653</v>
      </c>
      <c r="AD78" s="12">
        <v>512.76148617647061</v>
      </c>
      <c r="AE78" s="12">
        <v>506.78419647058826</v>
      </c>
      <c r="AF78" s="12">
        <v>513.52672831764698</v>
      </c>
      <c r="AG78" s="12">
        <v>511.6930951999999</v>
      </c>
      <c r="AH78" s="12">
        <v>514.11379377647052</v>
      </c>
      <c r="AI78" s="12">
        <v>517.40182529411766</v>
      </c>
      <c r="AJ78" s="12">
        <v>506.90866520000003</v>
      </c>
      <c r="AK78" s="12">
        <v>504.76107294117645</v>
      </c>
      <c r="AL78" s="12">
        <v>490.75275175294109</v>
      </c>
      <c r="AM78" s="12">
        <v>496.69676881176468</v>
      </c>
      <c r="AN78" s="12">
        <v>492.37318817647053</v>
      </c>
      <c r="AO78" s="12">
        <v>498.94023891764709</v>
      </c>
      <c r="AP78" s="12">
        <v>501.28297495294112</v>
      </c>
      <c r="AQ78" s="12">
        <v>504.15359515294114</v>
      </c>
      <c r="AR78" s="12">
        <v>505.99925130588235</v>
      </c>
      <c r="AS78" s="12">
        <v>508.97994049411767</v>
      </c>
      <c r="AT78" s="12">
        <v>514.35841948235293</v>
      </c>
      <c r="AU78" s="12">
        <v>520.28896705882357</v>
      </c>
      <c r="AV78" s="12">
        <v>527.35145943529403</v>
      </c>
      <c r="AW78" s="12">
        <v>526.02400471764702</v>
      </c>
      <c r="AX78" s="12">
        <v>522.93786942352949</v>
      </c>
      <c r="AY78" s="12">
        <v>510.42616215294112</v>
      </c>
      <c r="AZ78" s="12">
        <v>489.08713971764701</v>
      </c>
      <c r="BA78" s="12">
        <v>473.52792908235295</v>
      </c>
      <c r="BB78" s="12">
        <v>442.45599431764703</v>
      </c>
      <c r="BC78" s="12">
        <v>0</v>
      </c>
      <c r="BD78" s="12">
        <v>0</v>
      </c>
      <c r="BE78" s="12">
        <v>0</v>
      </c>
      <c r="BH78" s="3"/>
    </row>
    <row r="79" spans="2:61" x14ac:dyDescent="0.35">
      <c r="B79" t="s">
        <v>91</v>
      </c>
      <c r="C79" s="3">
        <f t="shared" ref="C79:U79" si="3">AVERAGE(C52:C58)</f>
        <v>78.087968201176452</v>
      </c>
      <c r="D79" s="3">
        <f t="shared" si="3"/>
        <v>85.790056314117649</v>
      </c>
      <c r="E79" s="3">
        <f t="shared" si="3"/>
        <v>30.304149368235297</v>
      </c>
      <c r="F79" s="3">
        <f t="shared" si="3"/>
        <v>533.84180156470597</v>
      </c>
      <c r="G79" s="3">
        <f t="shared" si="3"/>
        <v>510.7413396</v>
      </c>
      <c r="H79" s="3">
        <f t="shared" si="3"/>
        <v>3.7731502542352944</v>
      </c>
      <c r="I79" s="3">
        <f t="shared" si="3"/>
        <v>100.92043830588236</v>
      </c>
      <c r="J79" s="3">
        <f t="shared" si="3"/>
        <v>5.0718445324705881</v>
      </c>
      <c r="K79" s="3">
        <f t="shared" si="3"/>
        <v>147.93008131764708</v>
      </c>
      <c r="L79" s="3">
        <f t="shared" si="3"/>
        <v>23.797369744705886</v>
      </c>
      <c r="M79" s="3">
        <f t="shared" si="3"/>
        <v>59.649491878823532</v>
      </c>
      <c r="N79" s="3">
        <f t="shared" si="3"/>
        <v>411.41945225882353</v>
      </c>
      <c r="O79" s="3">
        <f t="shared" si="3"/>
        <v>50.807313125882352</v>
      </c>
      <c r="P79" s="3">
        <f t="shared" si="3"/>
        <v>49.61916624470588</v>
      </c>
      <c r="Q79" s="3">
        <f t="shared" si="3"/>
        <v>245.76657241176468</v>
      </c>
      <c r="R79" s="3">
        <f t="shared" si="3"/>
        <v>2337.5201951231766</v>
      </c>
      <c r="S79" s="3">
        <f t="shared" si="3"/>
        <v>0</v>
      </c>
      <c r="T79" s="3">
        <f t="shared" si="3"/>
        <v>0</v>
      </c>
      <c r="U79" s="3">
        <f t="shared" si="3"/>
        <v>5570.2034627311759</v>
      </c>
      <c r="X79" s="12">
        <v>4.0432416285882358</v>
      </c>
      <c r="Y79" s="12">
        <v>3.9423598438823535</v>
      </c>
      <c r="Z79" s="12">
        <v>3.7726096363529411</v>
      </c>
      <c r="AA79" s="12">
        <v>3.787882426588236</v>
      </c>
      <c r="AB79" s="12">
        <v>3.7846747515294119</v>
      </c>
      <c r="AC79" s="12">
        <v>3.6990830758823527</v>
      </c>
      <c r="AD79" s="12">
        <v>3.7679302664705876</v>
      </c>
      <c r="AE79" s="12">
        <v>3.7396247420000002</v>
      </c>
      <c r="AF79" s="12">
        <v>3.832386221176471</v>
      </c>
      <c r="AG79" s="12">
        <v>3.8553697774117648</v>
      </c>
      <c r="AH79" s="12">
        <v>3.8065003801176469</v>
      </c>
      <c r="AI79" s="12">
        <v>3.7918363354117646</v>
      </c>
      <c r="AJ79" s="12">
        <v>3.7106741205882354</v>
      </c>
      <c r="AK79" s="12">
        <v>3.6756602029411769</v>
      </c>
      <c r="AL79" s="12">
        <v>3.6377018547058828</v>
      </c>
      <c r="AM79" s="12">
        <v>3.6883830932941173</v>
      </c>
      <c r="AN79" s="12">
        <v>3.7979752184705879</v>
      </c>
      <c r="AO79" s="12">
        <v>3.9020716831764712</v>
      </c>
      <c r="AP79" s="12">
        <v>3.8873991915294122</v>
      </c>
      <c r="AQ79" s="12">
        <v>3.885551517647059</v>
      </c>
      <c r="AR79" s="12">
        <v>3.7795375972941181</v>
      </c>
      <c r="AS79" s="12">
        <v>3.8278811414117646</v>
      </c>
      <c r="AT79" s="12">
        <v>3.7326354141176474</v>
      </c>
      <c r="AU79" s="12">
        <v>3.6339109198823532</v>
      </c>
      <c r="AV79" s="12">
        <v>3.8943470201176469</v>
      </c>
      <c r="AW79" s="12">
        <v>3.9127163616470586</v>
      </c>
      <c r="AX79" s="12">
        <v>3.9526164588235293</v>
      </c>
      <c r="AY79" s="12">
        <v>3.9158288070588232</v>
      </c>
      <c r="AZ79" s="12">
        <v>3.7744303165882354</v>
      </c>
      <c r="BA79" s="12">
        <v>3.695444585411765</v>
      </c>
      <c r="BB79" s="12">
        <v>3.6297530030588234</v>
      </c>
      <c r="BC79" s="12">
        <v>0</v>
      </c>
      <c r="BD79" s="12">
        <v>0</v>
      </c>
      <c r="BE79" s="12">
        <v>0</v>
      </c>
      <c r="BH79" s="3"/>
    </row>
    <row r="80" spans="2:61" x14ac:dyDescent="0.35">
      <c r="X80" s="12">
        <v>90.420692435294129</v>
      </c>
      <c r="Y80" s="12">
        <v>92.046567117647058</v>
      </c>
      <c r="Z80" s="12">
        <v>94.317128870588235</v>
      </c>
      <c r="AA80" s="12">
        <v>93.80411740000001</v>
      </c>
      <c r="AB80" s="12">
        <v>94.661215023529408</v>
      </c>
      <c r="AC80" s="12">
        <v>95.258536635294121</v>
      </c>
      <c r="AD80" s="12">
        <v>98.787833282352949</v>
      </c>
      <c r="AE80" s="12">
        <v>101.3733252</v>
      </c>
      <c r="AF80" s="12">
        <v>105.16751807058824</v>
      </c>
      <c r="AG80" s="12">
        <v>103.33913495294118</v>
      </c>
      <c r="AH80" s="12">
        <v>98.854137941176461</v>
      </c>
      <c r="AI80" s="12">
        <v>98.969647411764711</v>
      </c>
      <c r="AJ80" s="12">
        <v>99.361631517647055</v>
      </c>
      <c r="AK80" s="12">
        <v>99.377673047058821</v>
      </c>
      <c r="AL80" s="12">
        <v>97.230350247058823</v>
      </c>
      <c r="AM80" s="12">
        <v>98.717132541176483</v>
      </c>
      <c r="AN80" s="12">
        <v>100.04268408235295</v>
      </c>
      <c r="AO80" s="12">
        <v>94.47015315294118</v>
      </c>
      <c r="AP80" s="12">
        <v>96.120266941176482</v>
      </c>
      <c r="AQ80" s="12">
        <v>96.238302752941181</v>
      </c>
      <c r="AR80" s="12">
        <v>94.638187494117645</v>
      </c>
      <c r="AS80" s="12">
        <v>91.015839929411754</v>
      </c>
      <c r="AT80" s="12">
        <v>96.472512623529411</v>
      </c>
      <c r="AU80" s="12">
        <v>97.163252364705897</v>
      </c>
      <c r="AV80" s="12">
        <v>94.126859729411763</v>
      </c>
      <c r="AW80" s="12">
        <v>98.493072588235293</v>
      </c>
      <c r="AX80" s="12">
        <v>102.83870314117647</v>
      </c>
      <c r="AY80" s="12">
        <v>105.96564794117647</v>
      </c>
      <c r="AZ80" s="12">
        <v>111.42668468235294</v>
      </c>
      <c r="BA80" s="12">
        <v>103.28608549411764</v>
      </c>
      <c r="BB80" s="12">
        <v>101.6262996</v>
      </c>
      <c r="BC80" s="12">
        <v>0</v>
      </c>
      <c r="BD80" s="12">
        <v>0</v>
      </c>
      <c r="BE80" s="12">
        <v>0</v>
      </c>
    </row>
    <row r="81" spans="2:66" x14ac:dyDescent="0.35">
      <c r="B81" s="4" t="s">
        <v>90</v>
      </c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X81" s="12">
        <v>4.5390872939999998</v>
      </c>
      <c r="Y81" s="12">
        <v>4.6903764212941175</v>
      </c>
      <c r="Z81" s="12">
        <v>4.6498749162352944</v>
      </c>
      <c r="AA81" s="12">
        <v>4.7509496505882352</v>
      </c>
      <c r="AB81" s="12">
        <v>4.7922120564705875</v>
      </c>
      <c r="AC81" s="12">
        <v>4.9532021568235294</v>
      </c>
      <c r="AD81" s="12">
        <v>5.0531919751764702</v>
      </c>
      <c r="AE81" s="12">
        <v>5.066211632588236</v>
      </c>
      <c r="AF81" s="12">
        <v>5.1075535494117652</v>
      </c>
      <c r="AG81" s="12">
        <v>5.2463840923529412</v>
      </c>
      <c r="AH81" s="12">
        <v>5.2131020718823526</v>
      </c>
      <c r="AI81" s="12">
        <v>5.1224783712941173</v>
      </c>
      <c r="AJ81" s="12">
        <v>4.946579605882353</v>
      </c>
      <c r="AK81" s="12">
        <v>4.8006024038823529</v>
      </c>
      <c r="AL81" s="12">
        <v>4.8414851651764712</v>
      </c>
      <c r="AM81" s="12">
        <v>4.7971069382352942</v>
      </c>
      <c r="AN81" s="12">
        <v>4.697052073411764</v>
      </c>
      <c r="AO81" s="12">
        <v>4.8003308672941172</v>
      </c>
      <c r="AP81" s="12">
        <v>4.8571317990588243</v>
      </c>
      <c r="AQ81" s="12">
        <v>4.793122013647058</v>
      </c>
      <c r="AR81" s="12">
        <v>4.8675844288235295</v>
      </c>
      <c r="AS81" s="12">
        <v>4.844897825764706</v>
      </c>
      <c r="AT81" s="12">
        <v>4.6698253914117647</v>
      </c>
      <c r="AU81" s="12">
        <v>4.6702899072941175</v>
      </c>
      <c r="AV81" s="12">
        <v>4.8088209787058824</v>
      </c>
      <c r="AW81" s="12">
        <v>4.826303166588235</v>
      </c>
      <c r="AX81" s="12">
        <v>4.8806109149411769</v>
      </c>
      <c r="AY81" s="12">
        <v>5.0550912711764706</v>
      </c>
      <c r="AZ81" s="12">
        <v>5.1044406164705887</v>
      </c>
      <c r="BA81" s="12">
        <v>5.0463018743529418</v>
      </c>
      <c r="BB81" s="12">
        <v>5.0632410977647062</v>
      </c>
      <c r="BC81" s="12">
        <v>0</v>
      </c>
      <c r="BD81" s="12">
        <v>0</v>
      </c>
      <c r="BE81" s="12">
        <v>0</v>
      </c>
      <c r="BG81"/>
    </row>
    <row r="82" spans="2:66" x14ac:dyDescent="0.35">
      <c r="X82" s="12">
        <v>283.72342591764709</v>
      </c>
      <c r="Y82" s="12">
        <v>294.93184032941173</v>
      </c>
      <c r="Z82" s="12">
        <v>243.05539300000001</v>
      </c>
      <c r="AA82" s="12">
        <v>242.10797338823534</v>
      </c>
      <c r="AB82" s="12">
        <v>209.12279779999997</v>
      </c>
      <c r="AC82" s="12">
        <v>179.27769687058824</v>
      </c>
      <c r="AD82" s="12">
        <v>182.19128710588234</v>
      </c>
      <c r="AE82" s="12">
        <v>174.29319097647058</v>
      </c>
      <c r="AF82" s="12">
        <v>161.56501941176469</v>
      </c>
      <c r="AG82" s="12">
        <v>160.28454959999999</v>
      </c>
      <c r="AH82" s="12">
        <v>142.15463607058823</v>
      </c>
      <c r="AI82" s="12">
        <v>137.06183161176472</v>
      </c>
      <c r="AJ82" s="12">
        <v>131.32733459999997</v>
      </c>
      <c r="AK82" s="12">
        <v>128.82400695294118</v>
      </c>
      <c r="AL82" s="12">
        <v>128.09185504705883</v>
      </c>
      <c r="AM82" s="12">
        <v>125.79150137647059</v>
      </c>
      <c r="AN82" s="12">
        <v>128.56493003529411</v>
      </c>
      <c r="AO82" s="12">
        <v>125.46729250588236</v>
      </c>
      <c r="AP82" s="12">
        <v>115.45915483529413</v>
      </c>
      <c r="AQ82" s="12">
        <v>112.71584281176472</v>
      </c>
      <c r="AR82" s="12">
        <v>109.83327995294117</v>
      </c>
      <c r="AS82" s="12">
        <v>108.73829894117648</v>
      </c>
      <c r="AT82" s="12">
        <v>103.3238374</v>
      </c>
      <c r="AU82" s="12">
        <v>101.11567578823529</v>
      </c>
      <c r="AV82" s="12">
        <v>103.70760070588234</v>
      </c>
      <c r="AW82" s="12">
        <v>106.18590351764706</v>
      </c>
      <c r="AX82" s="12">
        <v>106.47969318823529</v>
      </c>
      <c r="AY82" s="12">
        <v>108.51905152941175</v>
      </c>
      <c r="AZ82" s="12">
        <v>106.81648212941177</v>
      </c>
      <c r="BA82" s="12">
        <v>102.07485548235296</v>
      </c>
      <c r="BB82" s="12">
        <v>102.42557285882354</v>
      </c>
      <c r="BC82" s="12">
        <v>0</v>
      </c>
      <c r="BD82" s="12">
        <v>0</v>
      </c>
      <c r="BE82" s="12">
        <v>0</v>
      </c>
      <c r="BG82"/>
    </row>
    <row r="83" spans="2:66" x14ac:dyDescent="0.35">
      <c r="B83" s="7" t="s">
        <v>61</v>
      </c>
      <c r="C83" s="11" t="s">
        <v>109</v>
      </c>
      <c r="D83" s="11" t="s">
        <v>80</v>
      </c>
      <c r="E83" s="11" t="s">
        <v>81</v>
      </c>
      <c r="F83" s="11" t="s">
        <v>110</v>
      </c>
      <c r="G83" s="11" t="s">
        <v>82</v>
      </c>
      <c r="H83" s="11" t="s">
        <v>111</v>
      </c>
      <c r="I83" s="11" t="s">
        <v>119</v>
      </c>
      <c r="J83" s="11" t="s">
        <v>112</v>
      </c>
      <c r="K83" s="11" t="s">
        <v>113</v>
      </c>
      <c r="L83" s="11" t="s">
        <v>114</v>
      </c>
      <c r="M83" s="11" t="s">
        <v>115</v>
      </c>
      <c r="N83" s="11" t="s">
        <v>116</v>
      </c>
      <c r="O83" s="11" t="s">
        <v>117</v>
      </c>
      <c r="P83" s="11" t="s">
        <v>83</v>
      </c>
      <c r="Q83" s="11" t="s">
        <v>118</v>
      </c>
      <c r="R83" s="11" t="s">
        <v>121</v>
      </c>
      <c r="S83" s="11" t="s">
        <v>78</v>
      </c>
      <c r="T83" s="11" t="s">
        <v>120</v>
      </c>
      <c r="U83" s="11" t="s">
        <v>79</v>
      </c>
      <c r="X83" s="12">
        <v>24.535270924705884</v>
      </c>
      <c r="Y83" s="12">
        <v>24.174701130588236</v>
      </c>
      <c r="Z83" s="12">
        <v>24.846776747058826</v>
      </c>
      <c r="AA83" s="12">
        <v>23.247872941176471</v>
      </c>
      <c r="AB83" s="12">
        <v>22.601990254117645</v>
      </c>
      <c r="AC83" s="12">
        <v>23.197643625882353</v>
      </c>
      <c r="AD83" s="12">
        <v>23.669197876470587</v>
      </c>
      <c r="AE83" s="12">
        <v>22.983533349411765</v>
      </c>
      <c r="AF83" s="12">
        <v>23.509792311764706</v>
      </c>
      <c r="AG83" s="12">
        <v>24.099233216470591</v>
      </c>
      <c r="AH83" s="12">
        <v>23.527797604705885</v>
      </c>
      <c r="AI83" s="12">
        <v>23.702036004705882</v>
      </c>
      <c r="AJ83" s="12">
        <v>23.924229815294119</v>
      </c>
      <c r="AK83" s="12">
        <v>24.834965910588238</v>
      </c>
      <c r="AL83" s="12">
        <v>24.953945198823529</v>
      </c>
      <c r="AM83" s="12">
        <v>25.078462458823527</v>
      </c>
      <c r="AN83" s="12">
        <v>25.272463472941176</v>
      </c>
      <c r="AO83" s="12">
        <v>25.220437751764706</v>
      </c>
      <c r="AP83" s="12">
        <v>25.455272771764704</v>
      </c>
      <c r="AQ83" s="12">
        <v>25.382904564705882</v>
      </c>
      <c r="AR83" s="12">
        <v>25.148995142352941</v>
      </c>
      <c r="AS83" s="12">
        <v>24.707774815294119</v>
      </c>
      <c r="AT83" s="12">
        <v>24.943231772941175</v>
      </c>
      <c r="AU83" s="12">
        <v>25.228571372941179</v>
      </c>
      <c r="AV83" s="12">
        <v>24.890331035294114</v>
      </c>
      <c r="AW83" s="12">
        <v>24.748276691764705</v>
      </c>
      <c r="AX83" s="12">
        <v>24.671094699999998</v>
      </c>
      <c r="AY83" s="12">
        <v>24.381600064705882</v>
      </c>
      <c r="AZ83" s="12">
        <v>25.346089884705883</v>
      </c>
      <c r="BA83" s="12">
        <v>23.612833991764706</v>
      </c>
      <c r="BB83" s="12">
        <v>23.550912872941176</v>
      </c>
      <c r="BC83" s="12">
        <v>0</v>
      </c>
      <c r="BD83" s="12">
        <v>0</v>
      </c>
      <c r="BE83" s="12">
        <v>0</v>
      </c>
      <c r="BG83" s="22"/>
      <c r="BJ83" s="15"/>
      <c r="BK83" s="15"/>
      <c r="BL83" s="15"/>
      <c r="BM83" s="15"/>
      <c r="BN83" s="15"/>
    </row>
    <row r="84" spans="2:66" x14ac:dyDescent="0.35">
      <c r="B84" s="7">
        <v>1990</v>
      </c>
      <c r="C84" s="23">
        <v>215.64412210818415</v>
      </c>
      <c r="D84" s="23">
        <v>206.89113878158568</v>
      </c>
      <c r="E84" s="23">
        <v>122.63522872122763</v>
      </c>
      <c r="F84" s="23">
        <v>1182.0424807130435</v>
      </c>
      <c r="G84" s="23">
        <v>1454.3534866</v>
      </c>
      <c r="H84" s="23">
        <v>13.274307805544757</v>
      </c>
      <c r="I84" s="23">
        <v>141.86704595268543</v>
      </c>
      <c r="J84" s="23">
        <v>16.973286724434786</v>
      </c>
      <c r="K84" s="23">
        <v>487.44062449156013</v>
      </c>
      <c r="L84" s="23">
        <v>84.643118237749363</v>
      </c>
      <c r="M84" s="23">
        <v>142.39642351959077</v>
      </c>
      <c r="N84" s="23">
        <v>781.49559704552439</v>
      </c>
      <c r="O84" s="23">
        <v>100.5498493573913</v>
      </c>
      <c r="P84" s="23">
        <v>137.68735550705884</v>
      </c>
      <c r="Q84" s="23">
        <v>1203.640628024041</v>
      </c>
      <c r="R84" s="23">
        <v>6291.5346935896214</v>
      </c>
      <c r="S84" s="23">
        <v>194.16032786956524</v>
      </c>
      <c r="T84" s="23">
        <v>236.39600599999997</v>
      </c>
      <c r="U84" s="23">
        <v>13765.620906264632</v>
      </c>
      <c r="X84" s="12">
        <v>63.2356097717647</v>
      </c>
      <c r="Y84" s="12">
        <v>63.33345333411765</v>
      </c>
      <c r="Z84" s="12">
        <v>62.622144290588238</v>
      </c>
      <c r="AA84" s="12">
        <v>61.366922218823525</v>
      </c>
      <c r="AB84" s="12">
        <v>60.775418471764702</v>
      </c>
      <c r="AC84" s="12">
        <v>59.651546763529417</v>
      </c>
      <c r="AD84" s="12">
        <v>60.980188541176467</v>
      </c>
      <c r="AE84" s="12">
        <v>60.434207564705893</v>
      </c>
      <c r="AF84" s="12">
        <v>58.79910943529412</v>
      </c>
      <c r="AG84" s="12">
        <v>60.665487235294115</v>
      </c>
      <c r="AH84" s="12">
        <v>63.081959911764713</v>
      </c>
      <c r="AI84" s="12">
        <v>60.276650502352929</v>
      </c>
      <c r="AJ84" s="12">
        <v>58.66521286705882</v>
      </c>
      <c r="AK84" s="12">
        <v>55.623815635294122</v>
      </c>
      <c r="AL84" s="12">
        <v>56.755282294117649</v>
      </c>
      <c r="AM84" s="12">
        <v>53.097799695294114</v>
      </c>
      <c r="AN84" s="12">
        <v>51.640670636470588</v>
      </c>
      <c r="AO84" s="12">
        <v>52.740305454117639</v>
      </c>
      <c r="AP84" s="12">
        <v>51.050015536470589</v>
      </c>
      <c r="AQ84" s="12">
        <v>48.993532280000004</v>
      </c>
      <c r="AR84" s="12">
        <v>48.534067745882354</v>
      </c>
      <c r="AS84" s="12">
        <v>48.777997610588237</v>
      </c>
      <c r="AT84" s="12">
        <v>47.286162370588237</v>
      </c>
      <c r="AU84" s="12">
        <v>45.997348830588237</v>
      </c>
      <c r="AV84" s="12">
        <v>47.963392787058822</v>
      </c>
      <c r="AW84" s="12">
        <v>48.713069052941179</v>
      </c>
      <c r="AX84" s="12">
        <v>49.130259664705882</v>
      </c>
      <c r="AY84" s="12">
        <v>49.706962183529413</v>
      </c>
      <c r="AZ84" s="12">
        <v>49.84399306352941</v>
      </c>
      <c r="BA84" s="12">
        <v>50.976967637647064</v>
      </c>
      <c r="BB84" s="12">
        <v>52.113661303529412</v>
      </c>
      <c r="BC84" s="12">
        <v>0</v>
      </c>
      <c r="BD84" s="12">
        <v>0</v>
      </c>
      <c r="BE84" s="12">
        <v>0</v>
      </c>
      <c r="BH84" s="3"/>
      <c r="BI84" s="3"/>
      <c r="BJ84" s="15"/>
      <c r="BK84" s="15"/>
      <c r="BL84" s="15"/>
      <c r="BM84" s="16"/>
      <c r="BN84" s="16"/>
    </row>
    <row r="85" spans="2:66" x14ac:dyDescent="0.35">
      <c r="B85" s="7">
        <v>1991</v>
      </c>
      <c r="C85" s="23">
        <v>215.52324177570333</v>
      </c>
      <c r="D85" s="23">
        <v>217.7524182253197</v>
      </c>
      <c r="E85" s="23">
        <v>120.44652974189259</v>
      </c>
      <c r="F85" s="23">
        <v>1199.0174905345266</v>
      </c>
      <c r="G85" s="23">
        <v>1323.7985132092072</v>
      </c>
      <c r="H85" s="23">
        <v>12.739668744317136</v>
      </c>
      <c r="I85" s="23">
        <v>144.28784072634272</v>
      </c>
      <c r="J85" s="23">
        <v>18.847039756946291</v>
      </c>
      <c r="K85" s="23">
        <v>495.20737891202043</v>
      </c>
      <c r="L85" s="23">
        <v>82.347806087109973</v>
      </c>
      <c r="M85" s="23">
        <v>146.8582011775959</v>
      </c>
      <c r="N85" s="23">
        <v>783.83286467365724</v>
      </c>
      <c r="O85" s="23">
        <v>98.825039791918158</v>
      </c>
      <c r="P85" s="23">
        <v>137.36823225319694</v>
      </c>
      <c r="Q85" s="23">
        <v>1177.8367002097189</v>
      </c>
      <c r="R85" s="23">
        <v>6174.6889658194723</v>
      </c>
      <c r="S85" s="23">
        <v>202.28430995652178</v>
      </c>
      <c r="T85" s="23">
        <v>246.28719713043481</v>
      </c>
      <c r="U85" s="23">
        <v>13162.849557572667</v>
      </c>
      <c r="X85" s="12">
        <v>377.79204474117648</v>
      </c>
      <c r="Y85" s="12">
        <v>367.59263528235294</v>
      </c>
      <c r="Z85" s="12">
        <v>363.74954741176469</v>
      </c>
      <c r="AA85" s="12">
        <v>345.38433950588239</v>
      </c>
      <c r="AB85" s="12">
        <v>358.37342380000001</v>
      </c>
      <c r="AC85" s="12">
        <v>350.65361412941178</v>
      </c>
      <c r="AD85" s="12">
        <v>383.96493297647055</v>
      </c>
      <c r="AE85" s="12">
        <v>384.97103737647058</v>
      </c>
      <c r="AF85" s="12">
        <v>406.24967501176474</v>
      </c>
      <c r="AG85" s="12">
        <v>407.01852478823525</v>
      </c>
      <c r="AH85" s="12">
        <v>425.54203258823532</v>
      </c>
      <c r="AI85" s="12">
        <v>421.72814682352941</v>
      </c>
      <c r="AJ85" s="12">
        <v>412.97582018823533</v>
      </c>
      <c r="AK85" s="12">
        <v>421.45092903529405</v>
      </c>
      <c r="AL85" s="12">
        <v>418.20030897647058</v>
      </c>
      <c r="AM85" s="12">
        <v>392.8257276588235</v>
      </c>
      <c r="AN85" s="12">
        <v>389.12145670588234</v>
      </c>
      <c r="AO85" s="12">
        <v>395.19781568235294</v>
      </c>
      <c r="AP85" s="12">
        <v>360.25834739999999</v>
      </c>
      <c r="AQ85" s="12">
        <v>357.75359858823526</v>
      </c>
      <c r="AR85" s="12">
        <v>355.31175844705876</v>
      </c>
      <c r="AS85" s="12">
        <v>346.3227891529412</v>
      </c>
      <c r="AT85" s="12">
        <v>344.33164689411763</v>
      </c>
      <c r="AU85" s="12">
        <v>347.3593814352941</v>
      </c>
      <c r="AV85" s="12">
        <v>363.67692636470588</v>
      </c>
      <c r="AW85" s="12">
        <v>370.2910938588235</v>
      </c>
      <c r="AX85" s="12">
        <v>373.0694651764706</v>
      </c>
      <c r="AY85" s="12">
        <v>388.73685998823527</v>
      </c>
      <c r="AZ85" s="12">
        <v>387.85914357647061</v>
      </c>
      <c r="BA85" s="12">
        <v>384.87337807058827</v>
      </c>
      <c r="BB85" s="12">
        <v>395.46083829411765</v>
      </c>
      <c r="BC85" s="12">
        <v>0</v>
      </c>
      <c r="BD85" s="12">
        <v>0</v>
      </c>
      <c r="BE85" s="12">
        <v>0</v>
      </c>
      <c r="BH85" s="3"/>
      <c r="BI85" s="3"/>
      <c r="BJ85" s="15"/>
      <c r="BK85" s="15"/>
      <c r="BL85" s="15"/>
      <c r="BM85" s="16"/>
      <c r="BN85" s="16"/>
    </row>
    <row r="86" spans="2:66" x14ac:dyDescent="0.35">
      <c r="B86" s="7">
        <v>1992</v>
      </c>
      <c r="C86" s="23">
        <v>216.06559294782608</v>
      </c>
      <c r="D86" s="23">
        <v>201.425491629156</v>
      </c>
      <c r="E86" s="23">
        <v>114.59226701391304</v>
      </c>
      <c r="F86" s="23">
        <v>1178.3257966583119</v>
      </c>
      <c r="G86" s="23">
        <v>1278.0236891703325</v>
      </c>
      <c r="H86" s="23">
        <v>13.26449373765729</v>
      </c>
      <c r="I86" s="23">
        <v>149.19381994015345</v>
      </c>
      <c r="J86" s="23">
        <v>18.842620244930945</v>
      </c>
      <c r="K86" s="23">
        <v>438.9845286826087</v>
      </c>
      <c r="L86" s="23">
        <v>84.321448129667516</v>
      </c>
      <c r="M86" s="23">
        <v>152.57337659493606</v>
      </c>
      <c r="N86" s="23">
        <v>786.1631014552429</v>
      </c>
      <c r="O86" s="23">
        <v>96.414582943017905</v>
      </c>
      <c r="P86" s="23">
        <v>133.94721057099741</v>
      </c>
      <c r="Q86" s="23">
        <v>1153.1493410813298</v>
      </c>
      <c r="R86" s="23">
        <v>6015.2873608000818</v>
      </c>
      <c r="S86" s="23">
        <v>217.52313465217392</v>
      </c>
      <c r="T86" s="23">
        <v>264.84092204347826</v>
      </c>
      <c r="U86" s="23">
        <v>12855.32215615104</v>
      </c>
      <c r="X86" s="12">
        <v>56.559061439999994</v>
      </c>
      <c r="Y86" s="12">
        <v>55.782300222352937</v>
      </c>
      <c r="Z86" s="12">
        <v>55.4057973082353</v>
      </c>
      <c r="AA86" s="12">
        <v>54.614986571764703</v>
      </c>
      <c r="AB86" s="12">
        <v>54.327471602352936</v>
      </c>
      <c r="AC86" s="12">
        <v>54.108381048235302</v>
      </c>
      <c r="AD86" s="12">
        <v>53.111064201176468</v>
      </c>
      <c r="AE86" s="12">
        <v>51.329419778823528</v>
      </c>
      <c r="AF86" s="12">
        <v>51.09965849882353</v>
      </c>
      <c r="AG86" s="12">
        <v>50.805345096470596</v>
      </c>
      <c r="AH86" s="12">
        <v>51.234577412941178</v>
      </c>
      <c r="AI86" s="12">
        <v>51.291599017647059</v>
      </c>
      <c r="AJ86" s="12">
        <v>50.460096918823531</v>
      </c>
      <c r="AK86" s="12">
        <v>49.430495157647059</v>
      </c>
      <c r="AL86" s="12">
        <v>48.995193832941176</v>
      </c>
      <c r="AM86" s="12">
        <v>49.488754691764704</v>
      </c>
      <c r="AN86" s="12">
        <v>49.577286368235299</v>
      </c>
      <c r="AO86" s="12">
        <v>50.068750010588232</v>
      </c>
      <c r="AP86" s="12">
        <v>49.623758314117651</v>
      </c>
      <c r="AQ86" s="12">
        <v>48.156676927058825</v>
      </c>
      <c r="AR86" s="12">
        <v>47.849695896470585</v>
      </c>
      <c r="AS86" s="12">
        <v>47.003571892941174</v>
      </c>
      <c r="AT86" s="12">
        <v>46.511256523529411</v>
      </c>
      <c r="AU86" s="12">
        <v>45.900045314117648</v>
      </c>
      <c r="AV86" s="12">
        <v>46.211918018823532</v>
      </c>
      <c r="AW86" s="12">
        <v>45.537269169411765</v>
      </c>
      <c r="AX86" s="12">
        <v>45.412862287058822</v>
      </c>
      <c r="AY86" s="12">
        <v>45.330349589411767</v>
      </c>
      <c r="AZ86" s="12">
        <v>44.840186069411764</v>
      </c>
      <c r="BA86" s="12">
        <v>44.192773956470589</v>
      </c>
      <c r="BB86" s="12">
        <v>43.97673425764706</v>
      </c>
      <c r="BC86" s="12">
        <v>0</v>
      </c>
      <c r="BD86" s="12">
        <v>0</v>
      </c>
      <c r="BE86" s="12">
        <v>0</v>
      </c>
      <c r="BH86" s="3"/>
      <c r="BI86" s="3"/>
      <c r="BJ86" s="15"/>
      <c r="BK86" s="15"/>
      <c r="BL86" s="15"/>
      <c r="BM86" s="16"/>
      <c r="BN86" s="16"/>
    </row>
    <row r="87" spans="2:66" x14ac:dyDescent="0.35">
      <c r="B87" s="7">
        <v>1993</v>
      </c>
      <c r="C87" s="23">
        <v>214.64752150255754</v>
      </c>
      <c r="D87" s="23">
        <v>198.45012344347828</v>
      </c>
      <c r="E87" s="23">
        <v>116.5487351712532</v>
      </c>
      <c r="F87" s="23">
        <v>1145.5505567918158</v>
      </c>
      <c r="G87" s="23">
        <v>1241.9742519166239</v>
      </c>
      <c r="H87" s="23">
        <v>13.788649864849106</v>
      </c>
      <c r="I87" s="23">
        <v>146.36062925217391</v>
      </c>
      <c r="J87" s="23">
        <v>18.281140365370845</v>
      </c>
      <c r="K87" s="23">
        <v>432.94912446649619</v>
      </c>
      <c r="L87" s="23">
        <v>84.313344389002552</v>
      </c>
      <c r="M87" s="23">
        <v>148.3028471840409</v>
      </c>
      <c r="N87" s="23">
        <v>748.65804615805632</v>
      </c>
      <c r="O87" s="23">
        <v>91.98018108480818</v>
      </c>
      <c r="P87" s="23">
        <v>131.0226550741688</v>
      </c>
      <c r="Q87" s="23">
        <v>1106.1599110434781</v>
      </c>
      <c r="R87" s="23">
        <v>5838.9877177081744</v>
      </c>
      <c r="S87" s="23">
        <v>212.32251082608695</v>
      </c>
      <c r="T87" s="23">
        <v>258.50900691304349</v>
      </c>
      <c r="U87" s="23">
        <v>12192.032163975593</v>
      </c>
      <c r="X87" s="12">
        <v>49.699487707058829</v>
      </c>
      <c r="Y87" s="12">
        <v>48.055608670588242</v>
      </c>
      <c r="Z87" s="12">
        <v>48.930172018823527</v>
      </c>
      <c r="AA87" s="12">
        <v>49.953312417647055</v>
      </c>
      <c r="AB87" s="12">
        <v>50.813536241176465</v>
      </c>
      <c r="AC87" s="12">
        <v>50.348337850588237</v>
      </c>
      <c r="AD87" s="12">
        <v>50.421473990588233</v>
      </c>
      <c r="AE87" s="12">
        <v>51.4676213717647</v>
      </c>
      <c r="AF87" s="12">
        <v>50.962939283529408</v>
      </c>
      <c r="AG87" s="12">
        <v>49.785402141176469</v>
      </c>
      <c r="AH87" s="12">
        <v>49.220759378823523</v>
      </c>
      <c r="AI87" s="12">
        <v>48.76948014235294</v>
      </c>
      <c r="AJ87" s="12">
        <v>48.552536578823528</v>
      </c>
      <c r="AK87" s="12">
        <v>48.575424816470594</v>
      </c>
      <c r="AL87" s="12">
        <v>48.779869188235295</v>
      </c>
      <c r="AM87" s="12">
        <v>47.62984664941176</v>
      </c>
      <c r="AN87" s="12">
        <v>46.980694147058827</v>
      </c>
      <c r="AO87" s="12">
        <v>46.758261801176474</v>
      </c>
      <c r="AP87" s="12">
        <v>47.09760740588235</v>
      </c>
      <c r="AQ87" s="12">
        <v>44.771471063529411</v>
      </c>
      <c r="AR87" s="12">
        <v>45.22236911294118</v>
      </c>
      <c r="AS87" s="12">
        <v>44.910094435294113</v>
      </c>
      <c r="AT87" s="12">
        <v>44.07447329764706</v>
      </c>
      <c r="AU87" s="12">
        <v>44.950286565882351</v>
      </c>
      <c r="AV87" s="12">
        <v>44.919235545882351</v>
      </c>
      <c r="AW87" s="12">
        <v>45.019106563529412</v>
      </c>
      <c r="AX87" s="12">
        <v>44.006540430588238</v>
      </c>
      <c r="AY87" s="12">
        <v>44.201767902352941</v>
      </c>
      <c r="AZ87" s="12">
        <v>44.113734024705884</v>
      </c>
      <c r="BA87" s="12">
        <v>43.672069831764702</v>
      </c>
      <c r="BB87" s="12">
        <v>43.901453474117652</v>
      </c>
      <c r="BC87" s="12">
        <v>0</v>
      </c>
      <c r="BD87" s="12">
        <v>0</v>
      </c>
      <c r="BE87" s="12">
        <v>0</v>
      </c>
      <c r="BH87" s="3"/>
      <c r="BI87" s="3"/>
      <c r="BJ87" s="15"/>
      <c r="BK87" s="15"/>
      <c r="BL87" s="15"/>
      <c r="BM87" s="16"/>
      <c r="BN87" s="16"/>
    </row>
    <row r="88" spans="2:66" x14ac:dyDescent="0.35">
      <c r="B88" s="7">
        <v>1994</v>
      </c>
      <c r="C88" s="23">
        <v>214.28701580946293</v>
      </c>
      <c r="D88" s="23">
        <v>195.34691174961637</v>
      </c>
      <c r="E88" s="23">
        <v>117.57669614245523</v>
      </c>
      <c r="F88" s="23">
        <v>1120.2164671549872</v>
      </c>
      <c r="G88" s="23">
        <v>1186.8496795933504</v>
      </c>
      <c r="H88" s="23">
        <v>13.569428112398976</v>
      </c>
      <c r="I88" s="23">
        <v>147.17134539309464</v>
      </c>
      <c r="J88" s="23">
        <v>17.258323345601021</v>
      </c>
      <c r="K88" s="23">
        <v>387.23543977391296</v>
      </c>
      <c r="L88" s="23">
        <v>85.087837910639394</v>
      </c>
      <c r="M88" s="23">
        <v>147.66650764567774</v>
      </c>
      <c r="N88" s="23">
        <v>763.56997323478254</v>
      </c>
      <c r="O88" s="23">
        <v>90.89382416757033</v>
      </c>
      <c r="P88" s="23">
        <v>132.83484465856776</v>
      </c>
      <c r="Q88" s="23">
        <v>1093.7009646705883</v>
      </c>
      <c r="R88" s="23">
        <v>5713.2652593627054</v>
      </c>
      <c r="S88" s="23">
        <v>217.92080982608695</v>
      </c>
      <c r="T88" s="23">
        <v>265.32510352173909</v>
      </c>
      <c r="U88" s="23">
        <v>11748.723362507157</v>
      </c>
      <c r="X88" s="12">
        <v>260.2427204588235</v>
      </c>
      <c r="Y88" s="12">
        <v>259.25185547058823</v>
      </c>
      <c r="Z88" s="12">
        <v>248.58975721176466</v>
      </c>
      <c r="AA88" s="12">
        <v>244.20280500000001</v>
      </c>
      <c r="AB88" s="12">
        <v>248.57081867058824</v>
      </c>
      <c r="AC88" s="12">
        <v>242.45038547058823</v>
      </c>
      <c r="AD88" s="12">
        <v>249.98113337647064</v>
      </c>
      <c r="AE88" s="12">
        <v>254.55030621176471</v>
      </c>
      <c r="AF88" s="12">
        <v>255.75195857647057</v>
      </c>
      <c r="AG88" s="12">
        <v>250.50353818823527</v>
      </c>
      <c r="AH88" s="12">
        <v>245.69076370588235</v>
      </c>
      <c r="AI88" s="12">
        <v>240.59059252941174</v>
      </c>
      <c r="AJ88" s="12">
        <v>239.08767877647057</v>
      </c>
      <c r="AK88" s="12">
        <v>234.19116889411762</v>
      </c>
      <c r="AL88" s="12">
        <v>237.60969935294119</v>
      </c>
      <c r="AM88" s="12">
        <v>232.02846157647059</v>
      </c>
      <c r="AN88" s="12">
        <v>227.73592940000003</v>
      </c>
      <c r="AO88" s="12">
        <v>221.61825263529414</v>
      </c>
      <c r="AP88" s="12">
        <v>212.05115671764702</v>
      </c>
      <c r="AQ88" s="12">
        <v>212.38462008235297</v>
      </c>
      <c r="AR88" s="12">
        <v>214.04579947058824</v>
      </c>
      <c r="AS88" s="12">
        <v>212.63080637647062</v>
      </c>
      <c r="AT88" s="12">
        <v>210.2453215882353</v>
      </c>
      <c r="AU88" s="12">
        <v>208.15019754117645</v>
      </c>
      <c r="AV88" s="12">
        <v>215.33850890588232</v>
      </c>
      <c r="AW88" s="12">
        <v>216.59604894117646</v>
      </c>
      <c r="AX88" s="12">
        <v>220.00946495294116</v>
      </c>
      <c r="AY88" s="12">
        <v>223.12966529411764</v>
      </c>
      <c r="AZ88" s="12">
        <v>221.99974283529414</v>
      </c>
      <c r="BA88" s="12">
        <v>219.30649324705885</v>
      </c>
      <c r="BB88" s="12">
        <v>213.29027127058825</v>
      </c>
      <c r="BC88" s="12">
        <v>0</v>
      </c>
      <c r="BD88" s="12">
        <v>0</v>
      </c>
      <c r="BE88" s="12">
        <v>0</v>
      </c>
      <c r="BH88" s="3"/>
      <c r="BI88" s="3"/>
      <c r="BJ88" s="15"/>
      <c r="BK88" s="15"/>
      <c r="BL88" s="15"/>
      <c r="BM88" s="16"/>
      <c r="BN88" s="16"/>
    </row>
    <row r="89" spans="2:66" x14ac:dyDescent="0.35">
      <c r="B89">
        <v>1995</v>
      </c>
      <c r="C89" s="23">
        <v>212.55801765524296</v>
      </c>
      <c r="D89" s="23">
        <v>183.61843039002554</v>
      </c>
      <c r="E89" s="23">
        <v>111.20788174051151</v>
      </c>
      <c r="F89" s="23">
        <v>1110.99850113555</v>
      </c>
      <c r="G89" s="23">
        <v>1169.5907777933505</v>
      </c>
      <c r="H89" s="23">
        <v>13.995605526751918</v>
      </c>
      <c r="I89" s="23">
        <v>147.29463017007672</v>
      </c>
      <c r="J89" s="23">
        <v>15.597255156823529</v>
      </c>
      <c r="K89" s="23">
        <v>352.82095684884911</v>
      </c>
      <c r="L89" s="23">
        <v>89.077596986751914</v>
      </c>
      <c r="M89" s="23">
        <v>150.04565658961636</v>
      </c>
      <c r="N89" s="23">
        <v>757.7848570424552</v>
      </c>
      <c r="O89" s="23">
        <v>89.401835383017911</v>
      </c>
      <c r="P89" s="23">
        <v>128.8968467766752</v>
      </c>
      <c r="Q89" s="23">
        <v>1047.042021601023</v>
      </c>
      <c r="R89" s="23">
        <v>5579.9308707967211</v>
      </c>
      <c r="S89" s="23">
        <v>225.3018682173913</v>
      </c>
      <c r="T89" s="23">
        <v>274.3117628695652</v>
      </c>
      <c r="U89" s="23">
        <v>11444.237365630801</v>
      </c>
      <c r="X89" s="12">
        <v>2585.4381708778819</v>
      </c>
      <c r="Y89" s="12">
        <v>2516.1315975616471</v>
      </c>
      <c r="Z89" s="12">
        <v>2436.4069004396474</v>
      </c>
      <c r="AA89" s="12">
        <v>2398.7823481159999</v>
      </c>
      <c r="AB89" s="12">
        <v>2359.1225755127052</v>
      </c>
      <c r="AC89" s="12">
        <v>2313.6183469197649</v>
      </c>
      <c r="AD89" s="12">
        <v>2369.5400040545883</v>
      </c>
      <c r="AE89" s="12">
        <v>2356.5122934063529</v>
      </c>
      <c r="AF89" s="12">
        <v>2374.6408871952945</v>
      </c>
      <c r="AG89" s="12">
        <v>2362.0160871744702</v>
      </c>
      <c r="AH89" s="12">
        <v>2360.0962611684704</v>
      </c>
      <c r="AI89" s="12">
        <v>2337.9935396102355</v>
      </c>
      <c r="AJ89" s="12">
        <v>2293.2777533688236</v>
      </c>
      <c r="AK89" s="12">
        <v>2278.104543938588</v>
      </c>
      <c r="AL89" s="12">
        <v>2252.0402029563529</v>
      </c>
      <c r="AM89" s="12">
        <v>2214.8457562032936</v>
      </c>
      <c r="AN89" s="12">
        <v>2192.7307748236467</v>
      </c>
      <c r="AO89" s="12">
        <v>2194.143430036353</v>
      </c>
      <c r="AP89" s="12">
        <v>2143.2652301529406</v>
      </c>
      <c r="AQ89" s="12">
        <v>2125.6090720595294</v>
      </c>
      <c r="AR89" s="12">
        <v>2126.3353234825881</v>
      </c>
      <c r="AS89" s="12">
        <v>2099.7723100307062</v>
      </c>
      <c r="AT89" s="12">
        <v>2097.3503983525879</v>
      </c>
      <c r="AU89" s="12">
        <v>2096.4251856412939</v>
      </c>
      <c r="AV89" s="12">
        <v>2131.5564020141178</v>
      </c>
      <c r="AW89" s="12">
        <v>2150.8834046576471</v>
      </c>
      <c r="AX89" s="12">
        <v>2158.5062121008236</v>
      </c>
      <c r="AY89" s="12">
        <v>2166.7190111041177</v>
      </c>
      <c r="AZ89" s="12">
        <v>2141.6697948907063</v>
      </c>
      <c r="BA89" s="12">
        <v>2089.6670345138823</v>
      </c>
      <c r="BB89" s="12">
        <v>2043.409949165529</v>
      </c>
      <c r="BC89" s="12">
        <v>0</v>
      </c>
      <c r="BD89" s="12">
        <v>0</v>
      </c>
      <c r="BE89" s="12">
        <v>0</v>
      </c>
      <c r="BH89" s="3"/>
      <c r="BI89" s="3"/>
      <c r="BJ89" s="15"/>
      <c r="BK89" s="15"/>
      <c r="BL89" s="15"/>
      <c r="BM89" s="16"/>
      <c r="BN89" s="16"/>
    </row>
    <row r="90" spans="2:66" x14ac:dyDescent="0.35">
      <c r="B90">
        <v>1996</v>
      </c>
      <c r="C90" s="23">
        <v>206.40004306317135</v>
      </c>
      <c r="D90" s="23">
        <v>190.03634331508951</v>
      </c>
      <c r="E90" s="23">
        <v>113.41899273549873</v>
      </c>
      <c r="F90" s="23">
        <v>1103.2454305156011</v>
      </c>
      <c r="G90" s="23">
        <v>1152.4693451764706</v>
      </c>
      <c r="H90" s="23">
        <v>14.241066567340154</v>
      </c>
      <c r="I90" s="23">
        <v>151.98913777800513</v>
      </c>
      <c r="J90" s="23">
        <v>15.734595474741688</v>
      </c>
      <c r="K90" s="23">
        <v>351.98211220153451</v>
      </c>
      <c r="L90" s="23">
        <v>92.362618111253198</v>
      </c>
      <c r="M90" s="23">
        <v>145.85375962813299</v>
      </c>
      <c r="N90" s="23">
        <v>786.49855123734017</v>
      </c>
      <c r="O90" s="23">
        <v>86.670245344654731</v>
      </c>
      <c r="P90" s="23">
        <v>127.38544419928388</v>
      </c>
      <c r="Q90" s="23">
        <v>1029.0601178547315</v>
      </c>
      <c r="R90" s="23">
        <v>5567.3478032028488</v>
      </c>
      <c r="S90" s="23">
        <v>229.85489891304346</v>
      </c>
      <c r="T90" s="23">
        <v>279.85521382608692</v>
      </c>
      <c r="U90" s="23">
        <v>11334.915713443163</v>
      </c>
      <c r="X90" s="12">
        <v>0</v>
      </c>
      <c r="Y90" s="12">
        <v>0</v>
      </c>
      <c r="Z90" s="12">
        <v>0</v>
      </c>
      <c r="AA90" s="12">
        <v>0</v>
      </c>
      <c r="AB90" s="12">
        <v>0</v>
      </c>
      <c r="AC90" s="12">
        <v>0</v>
      </c>
      <c r="AD90" s="12">
        <v>0</v>
      </c>
      <c r="AE90" s="12">
        <v>0</v>
      </c>
      <c r="AF90" s="12">
        <v>0</v>
      </c>
      <c r="AG90" s="12">
        <v>0</v>
      </c>
      <c r="AH90" s="12">
        <v>0</v>
      </c>
      <c r="AI90" s="12">
        <v>0</v>
      </c>
      <c r="AJ90" s="12">
        <v>0</v>
      </c>
      <c r="AK90" s="12">
        <v>0</v>
      </c>
      <c r="AL90" s="12">
        <v>0</v>
      </c>
      <c r="AM90" s="12">
        <v>0</v>
      </c>
      <c r="AN90" s="12">
        <v>0</v>
      </c>
      <c r="AO90" s="12">
        <v>0</v>
      </c>
      <c r="AP90" s="12">
        <v>0</v>
      </c>
      <c r="AQ90" s="12">
        <v>0</v>
      </c>
      <c r="AR90" s="12">
        <v>0</v>
      </c>
      <c r="AS90" s="12">
        <v>0</v>
      </c>
      <c r="AT90" s="12">
        <v>0</v>
      </c>
      <c r="AU90" s="12">
        <v>0</v>
      </c>
      <c r="AV90" s="12">
        <v>0</v>
      </c>
      <c r="AW90" s="12">
        <v>0</v>
      </c>
      <c r="AX90" s="12">
        <v>0</v>
      </c>
      <c r="AY90" s="12">
        <v>0</v>
      </c>
      <c r="AZ90" s="12">
        <v>0</v>
      </c>
      <c r="BA90" s="12">
        <v>0</v>
      </c>
      <c r="BB90" s="12">
        <v>0</v>
      </c>
      <c r="BC90" s="12">
        <v>0</v>
      </c>
      <c r="BD90" s="12">
        <v>0</v>
      </c>
      <c r="BE90" s="12">
        <v>0</v>
      </c>
      <c r="BH90" s="3"/>
      <c r="BI90" s="3"/>
      <c r="BJ90" s="15"/>
      <c r="BK90" s="15"/>
      <c r="BL90" s="15"/>
      <c r="BM90" s="16"/>
      <c r="BN90" s="16"/>
    </row>
    <row r="91" spans="2:66" x14ac:dyDescent="0.35">
      <c r="B91">
        <v>1997</v>
      </c>
      <c r="C91" s="23">
        <v>200.31161761023017</v>
      </c>
      <c r="D91" s="23">
        <v>175.0002077478261</v>
      </c>
      <c r="E91" s="23">
        <v>112.90584665759593</v>
      </c>
      <c r="F91" s="23">
        <v>1078.9716908030691</v>
      </c>
      <c r="G91" s="23">
        <v>1124.1568690792838</v>
      </c>
      <c r="H91" s="23">
        <v>14.146841129826088</v>
      </c>
      <c r="I91" s="23">
        <v>152.93925356956521</v>
      </c>
      <c r="J91" s="23">
        <v>15.802223626501281</v>
      </c>
      <c r="K91" s="23">
        <v>335.68034231994886</v>
      </c>
      <c r="L91" s="23">
        <v>94.284329562455241</v>
      </c>
      <c r="M91" s="23">
        <v>146.02744280818416</v>
      </c>
      <c r="N91" s="23">
        <v>793.2582818982097</v>
      </c>
      <c r="O91" s="23">
        <v>83.611135252736574</v>
      </c>
      <c r="P91" s="23">
        <v>124.94906145002557</v>
      </c>
      <c r="Q91" s="23">
        <v>980.27828425524285</v>
      </c>
      <c r="R91" s="23">
        <v>5432.3234277707015</v>
      </c>
      <c r="S91" s="23">
        <v>235.47219926086959</v>
      </c>
      <c r="T91" s="23">
        <v>286.69444513043481</v>
      </c>
      <c r="U91" s="23">
        <v>11168.322757515372</v>
      </c>
      <c r="X91" s="12">
        <v>0</v>
      </c>
      <c r="Y91" s="12">
        <v>0</v>
      </c>
      <c r="Z91" s="12">
        <v>0</v>
      </c>
      <c r="AA91" s="12">
        <v>0</v>
      </c>
      <c r="AB91" s="12">
        <v>0</v>
      </c>
      <c r="AC91" s="12">
        <v>0</v>
      </c>
      <c r="AD91" s="12">
        <v>0</v>
      </c>
      <c r="AE91" s="12">
        <v>0</v>
      </c>
      <c r="AF91" s="12">
        <v>0</v>
      </c>
      <c r="AG91" s="12">
        <v>0</v>
      </c>
      <c r="AH91" s="12">
        <v>0</v>
      </c>
      <c r="AI91" s="12">
        <v>0</v>
      </c>
      <c r="AJ91" s="12">
        <v>0</v>
      </c>
      <c r="AK91" s="12">
        <v>0</v>
      </c>
      <c r="AL91" s="12">
        <v>0</v>
      </c>
      <c r="AM91" s="12">
        <v>0</v>
      </c>
      <c r="AN91" s="12">
        <v>0</v>
      </c>
      <c r="AO91" s="12">
        <v>0</v>
      </c>
      <c r="AP91" s="12">
        <v>0</v>
      </c>
      <c r="AQ91" s="12">
        <v>0</v>
      </c>
      <c r="AR91" s="12">
        <v>0</v>
      </c>
      <c r="AS91" s="12">
        <v>0</v>
      </c>
      <c r="AT91" s="12">
        <v>0</v>
      </c>
      <c r="AU91" s="12">
        <v>0</v>
      </c>
      <c r="AV91" s="12">
        <v>0</v>
      </c>
      <c r="AW91" s="12">
        <v>0</v>
      </c>
      <c r="AX91" s="12">
        <v>0</v>
      </c>
      <c r="AY91" s="12">
        <v>0</v>
      </c>
      <c r="AZ91" s="12">
        <v>0</v>
      </c>
      <c r="BA91" s="12">
        <v>0</v>
      </c>
      <c r="BB91" s="12">
        <v>0</v>
      </c>
      <c r="BC91" s="12">
        <v>0</v>
      </c>
      <c r="BD91" s="12">
        <v>0</v>
      </c>
      <c r="BE91" s="12">
        <v>0</v>
      </c>
      <c r="BH91" s="3"/>
      <c r="BI91" s="3"/>
      <c r="BJ91" s="17"/>
      <c r="BK91" s="15"/>
      <c r="BL91" s="15"/>
      <c r="BM91" s="18"/>
      <c r="BN91" s="16"/>
    </row>
    <row r="92" spans="2:66" x14ac:dyDescent="0.35">
      <c r="B92">
        <v>1998</v>
      </c>
      <c r="C92" s="23">
        <v>199.02162184470586</v>
      </c>
      <c r="D92" s="23">
        <v>169.02379041202045</v>
      </c>
      <c r="E92" s="23">
        <v>108.01865838664963</v>
      </c>
      <c r="F92" s="23">
        <v>1091.5879638767265</v>
      </c>
      <c r="G92" s="23">
        <v>1122.3776033611252</v>
      </c>
      <c r="H92" s="23">
        <v>13.891322679437341</v>
      </c>
      <c r="I92" s="23">
        <v>159.66604436624041</v>
      </c>
      <c r="J92" s="23">
        <v>15.632729222890026</v>
      </c>
      <c r="K92" s="23">
        <v>316.79903008567771</v>
      </c>
      <c r="L92" s="23">
        <v>95.168568494373403</v>
      </c>
      <c r="M92" s="23">
        <v>148.32414232659846</v>
      </c>
      <c r="N92" s="23">
        <v>813.55554388132987</v>
      </c>
      <c r="O92" s="23">
        <v>83.221305398823532</v>
      </c>
      <c r="P92" s="23">
        <v>121.5157152835294</v>
      </c>
      <c r="Q92" s="23">
        <v>956.80539375038359</v>
      </c>
      <c r="R92" s="23">
        <v>5414.6094333705123</v>
      </c>
      <c r="S92" s="23">
        <v>242.20001917391306</v>
      </c>
      <c r="T92" s="23">
        <v>294.88576721739128</v>
      </c>
      <c r="U92" s="23">
        <v>11028.435204209152</v>
      </c>
      <c r="X92" s="12">
        <v>6937.7634976777663</v>
      </c>
      <c r="Y92" s="12">
        <v>6687.0821808378851</v>
      </c>
      <c r="Z92" s="12">
        <v>6578.3267171332946</v>
      </c>
      <c r="AA92" s="12">
        <v>6227.1753181045924</v>
      </c>
      <c r="AB92" s="12">
        <v>6029.2526974877637</v>
      </c>
      <c r="AC92" s="12">
        <v>5879.3361076874116</v>
      </c>
      <c r="AD92" s="12">
        <v>5808.1744896461169</v>
      </c>
      <c r="AE92" s="12">
        <v>5714.9780920169405</v>
      </c>
      <c r="AF92" s="12">
        <v>5658.8490427494135</v>
      </c>
      <c r="AG92" s="12">
        <v>5591.1606187557663</v>
      </c>
      <c r="AH92" s="12">
        <v>5475.5451247057636</v>
      </c>
      <c r="AI92" s="12">
        <v>5464.2974268572943</v>
      </c>
      <c r="AJ92" s="12">
        <v>5510.843126637883</v>
      </c>
      <c r="AK92" s="12">
        <v>5575.7508073951767</v>
      </c>
      <c r="AL92" s="12">
        <v>5642.0474184249442</v>
      </c>
      <c r="AM92" s="12">
        <v>5706.9982796095292</v>
      </c>
      <c r="AN92" s="12">
        <v>5728.5223348047084</v>
      </c>
      <c r="AO92" s="12">
        <v>5728.0601749140005</v>
      </c>
      <c r="AP92" s="12">
        <v>5680.8202134460007</v>
      </c>
      <c r="AQ92" s="12">
        <v>5666.8037001956491</v>
      </c>
      <c r="AR92" s="12">
        <v>5664.7539228329415</v>
      </c>
      <c r="AS92" s="12">
        <v>5714.1141863894118</v>
      </c>
      <c r="AT92" s="12">
        <v>5797.3858957312941</v>
      </c>
      <c r="AU92" s="12">
        <v>5833.8948404412959</v>
      </c>
      <c r="AV92" s="12">
        <v>5848.4571276805873</v>
      </c>
      <c r="AW92" s="12">
        <v>5889.0963006729426</v>
      </c>
      <c r="AX92" s="12">
        <v>6113.9638466167053</v>
      </c>
      <c r="AY92" s="12">
        <v>6347.8988814994109</v>
      </c>
      <c r="AZ92" s="12">
        <v>6510.7068789419982</v>
      </c>
      <c r="BA92" s="12">
        <v>6715.59716520247</v>
      </c>
      <c r="BB92" s="12">
        <v>6851.6305721335311</v>
      </c>
      <c r="BC92" s="12">
        <v>0</v>
      </c>
      <c r="BD92" s="12">
        <v>0</v>
      </c>
      <c r="BE92" s="12">
        <v>0</v>
      </c>
      <c r="BH92" s="3"/>
      <c r="BI92" s="3"/>
      <c r="BJ92" s="15"/>
      <c r="BK92" s="15"/>
      <c r="BL92" s="15"/>
      <c r="BM92" s="16"/>
      <c r="BN92" s="16"/>
    </row>
    <row r="93" spans="2:66" x14ac:dyDescent="0.35">
      <c r="B93">
        <v>1999</v>
      </c>
      <c r="C93" s="23">
        <v>189.05800607002556</v>
      </c>
      <c r="D93" s="23">
        <v>158.86215346879794</v>
      </c>
      <c r="E93" s="23">
        <v>108.83561547621483</v>
      </c>
      <c r="F93" s="23">
        <v>1079.7481083099744</v>
      </c>
      <c r="G93" s="23">
        <v>1110.2973614173911</v>
      </c>
      <c r="H93" s="23">
        <v>13.910978219585676</v>
      </c>
      <c r="I93" s="23">
        <v>158.17686703554989</v>
      </c>
      <c r="J93" s="23">
        <v>16.580115199744245</v>
      </c>
      <c r="K93" s="23">
        <v>313.20294730869563</v>
      </c>
      <c r="L93" s="23">
        <v>93.45147792951407</v>
      </c>
      <c r="M93" s="23">
        <v>153.72615228746804</v>
      </c>
      <c r="N93" s="23">
        <v>815.54081226649612</v>
      </c>
      <c r="O93" s="23">
        <v>82.801904218209728</v>
      </c>
      <c r="P93" s="23">
        <v>118.30785973248084</v>
      </c>
      <c r="Q93" s="23">
        <v>915.73131514475699</v>
      </c>
      <c r="R93" s="23">
        <v>5328.2316740849046</v>
      </c>
      <c r="S93" s="23">
        <v>254.14687900000001</v>
      </c>
      <c r="T93" s="23">
        <v>309.4314269565217</v>
      </c>
      <c r="U93" s="23">
        <v>10854.668520550204</v>
      </c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F93" s="6"/>
      <c r="BH93" s="3"/>
      <c r="BI93" s="3"/>
    </row>
    <row r="94" spans="2:66" x14ac:dyDescent="0.35">
      <c r="B94">
        <v>2000</v>
      </c>
      <c r="C94" s="23">
        <v>187.74124767749359</v>
      </c>
      <c r="D94" s="23">
        <v>152.84526647084397</v>
      </c>
      <c r="E94" s="23">
        <v>102.74924242971866</v>
      </c>
      <c r="F94" s="23">
        <v>1070.8565413913045</v>
      </c>
      <c r="G94" s="23">
        <v>1089.5717982112533</v>
      </c>
      <c r="H94" s="23">
        <v>13.688588719682864</v>
      </c>
      <c r="I94" s="23">
        <v>154.26768810639385</v>
      </c>
      <c r="J94" s="23">
        <v>17.796966088838875</v>
      </c>
      <c r="K94" s="23">
        <v>289.32123287493607</v>
      </c>
      <c r="L94" s="23">
        <v>88.949679030792836</v>
      </c>
      <c r="M94" s="23">
        <v>154.55750052915602</v>
      </c>
      <c r="N94" s="23">
        <v>836.21257350127871</v>
      </c>
      <c r="O94" s="23">
        <v>82.59124051294117</v>
      </c>
      <c r="P94" s="23">
        <v>116.84414911360614</v>
      </c>
      <c r="Q94" s="23">
        <v>884.32228718414319</v>
      </c>
      <c r="R94" s="23">
        <v>5242.3160018423841</v>
      </c>
      <c r="S94" s="23">
        <v>266.94193126086958</v>
      </c>
      <c r="T94" s="23">
        <v>322.57920739130435</v>
      </c>
      <c r="U94" s="23">
        <v>10761.14847547598</v>
      </c>
      <c r="BH94" s="3"/>
      <c r="BI94" s="3"/>
    </row>
    <row r="95" spans="2:66" x14ac:dyDescent="0.35">
      <c r="B95">
        <v>2001</v>
      </c>
      <c r="C95" s="23">
        <v>182.09135631611252</v>
      </c>
      <c r="D95" s="23">
        <v>149.3835208746803</v>
      </c>
      <c r="E95" s="23">
        <v>103.97374503263428</v>
      </c>
      <c r="F95" s="23">
        <v>1054.6459768424554</v>
      </c>
      <c r="G95" s="23">
        <v>1075.8682625549873</v>
      </c>
      <c r="H95" s="23">
        <v>12.582154810629156</v>
      </c>
      <c r="I95" s="23">
        <v>154.12130736828644</v>
      </c>
      <c r="J95" s="23">
        <v>18.295269571728902</v>
      </c>
      <c r="K95" s="23">
        <v>280.62980791176471</v>
      </c>
      <c r="L95" s="23">
        <v>88.644360761227631</v>
      </c>
      <c r="M95" s="23">
        <v>150.93355511974423</v>
      </c>
      <c r="N95" s="23">
        <v>822.68339169309468</v>
      </c>
      <c r="O95" s="23">
        <v>81.60905623634271</v>
      </c>
      <c r="P95" s="23">
        <v>113.38624545974426</v>
      </c>
      <c r="Q95" s="23">
        <v>861.95343465984649</v>
      </c>
      <c r="R95" s="23">
        <v>5150.8014452132793</v>
      </c>
      <c r="S95" s="23">
        <v>263.14015000000001</v>
      </c>
      <c r="T95" s="23">
        <v>318.51430130434784</v>
      </c>
      <c r="U95" s="23">
        <v>10776.09690153373</v>
      </c>
      <c r="BH95" s="3"/>
      <c r="BI95" s="3"/>
    </row>
    <row r="96" spans="2:66" x14ac:dyDescent="0.35">
      <c r="B96">
        <v>2002</v>
      </c>
      <c r="C96" s="23">
        <v>176.46259687698208</v>
      </c>
      <c r="D96" s="23">
        <v>146.46987068393861</v>
      </c>
      <c r="E96" s="23">
        <v>104.03400085002556</v>
      </c>
      <c r="F96" s="23">
        <v>1029.9202104255755</v>
      </c>
      <c r="G96" s="23">
        <v>1046.6776295043478</v>
      </c>
      <c r="H96" s="23">
        <v>13.192117481457801</v>
      </c>
      <c r="I96" s="23">
        <v>152.26770267416879</v>
      </c>
      <c r="J96" s="23">
        <v>18.219491876317136</v>
      </c>
      <c r="K96" s="23">
        <v>270.08731713478255</v>
      </c>
      <c r="L96" s="23">
        <v>87.221642954424553</v>
      </c>
      <c r="M96" s="23">
        <v>151.02878988879795</v>
      </c>
      <c r="N96" s="23">
        <v>821.20259901432223</v>
      </c>
      <c r="O96" s="23">
        <v>79.314771718823536</v>
      </c>
      <c r="P96" s="23">
        <v>110.84620170056266</v>
      </c>
      <c r="Q96" s="23">
        <v>830.10381199386188</v>
      </c>
      <c r="R96" s="23">
        <v>5037.0487547783887</v>
      </c>
      <c r="S96" s="23">
        <v>257.92972313043481</v>
      </c>
      <c r="T96" s="23">
        <v>311.62475826086956</v>
      </c>
      <c r="U96" s="23">
        <v>10840.707057889886</v>
      </c>
      <c r="BH96" s="3"/>
      <c r="BI96" s="3"/>
    </row>
    <row r="97" spans="2:60" x14ac:dyDescent="0.35">
      <c r="B97">
        <v>2003</v>
      </c>
      <c r="C97" s="23">
        <v>171.72790347355499</v>
      </c>
      <c r="D97" s="23">
        <v>148.13354772767264</v>
      </c>
      <c r="E97" s="23">
        <v>106.78743205350384</v>
      </c>
      <c r="F97" s="23">
        <v>1006.1046617820973</v>
      </c>
      <c r="G97" s="23">
        <v>1030.5716540716112</v>
      </c>
      <c r="H97" s="23">
        <v>12.983289957289003</v>
      </c>
      <c r="I97" s="23">
        <v>151.96438856010229</v>
      </c>
      <c r="J97" s="23">
        <v>18.823725497795397</v>
      </c>
      <c r="K97" s="23">
        <v>266.56301398337598</v>
      </c>
      <c r="L97" s="23">
        <v>88.69096769754475</v>
      </c>
      <c r="M97" s="23">
        <v>140.54352679616369</v>
      </c>
      <c r="N97" s="23">
        <v>832.58991329616367</v>
      </c>
      <c r="O97" s="23">
        <v>77.898159295907931</v>
      </c>
      <c r="P97" s="23">
        <v>109.65037094690538</v>
      </c>
      <c r="Q97" s="23">
        <v>813.52134141585668</v>
      </c>
      <c r="R97" s="23">
        <v>4976.5538965555452</v>
      </c>
      <c r="S97" s="23">
        <v>252.63787073913045</v>
      </c>
      <c r="T97" s="23">
        <v>306.65964304347824</v>
      </c>
      <c r="U97" s="23">
        <v>10971.595617963001</v>
      </c>
    </row>
    <row r="98" spans="2:60" x14ac:dyDescent="0.35">
      <c r="B98">
        <v>2004</v>
      </c>
      <c r="C98" s="23">
        <v>170.70514124588237</v>
      </c>
      <c r="D98" s="23">
        <v>142.89890633780053</v>
      </c>
      <c r="E98" s="23">
        <v>103.65350693943734</v>
      </c>
      <c r="F98" s="23">
        <v>986.52996640971878</v>
      </c>
      <c r="G98" s="23">
        <v>1002.4749134485933</v>
      </c>
      <c r="H98" s="23">
        <v>13.229525878184145</v>
      </c>
      <c r="I98" s="23">
        <v>150.42708127749361</v>
      </c>
      <c r="J98" s="23">
        <v>21.506292695176473</v>
      </c>
      <c r="K98" s="23">
        <v>261.08846516010232</v>
      </c>
      <c r="L98" s="23">
        <v>88.404716316214845</v>
      </c>
      <c r="M98" s="23">
        <v>142.44002668107419</v>
      </c>
      <c r="N98" s="23">
        <v>834.16533458516619</v>
      </c>
      <c r="O98" s="23">
        <v>77.279308785984654</v>
      </c>
      <c r="P98" s="23">
        <v>108.73810470997442</v>
      </c>
      <c r="Q98" s="23">
        <v>797.91323670076724</v>
      </c>
      <c r="R98" s="23">
        <v>4901.4545271715697</v>
      </c>
      <c r="S98" s="23">
        <v>249.4531714347826</v>
      </c>
      <c r="T98" s="23">
        <v>303.1494382608696</v>
      </c>
      <c r="U98" s="23">
        <v>11093.784650932035</v>
      </c>
      <c r="BF98" s="6"/>
      <c r="BH98" s="3"/>
    </row>
    <row r="99" spans="2:60" x14ac:dyDescent="0.35">
      <c r="B99">
        <v>2005</v>
      </c>
      <c r="C99" s="23">
        <v>164.98959489943735</v>
      </c>
      <c r="D99" s="23">
        <v>137.5521668906394</v>
      </c>
      <c r="E99" s="23">
        <v>95.442489514271102</v>
      </c>
      <c r="F99" s="23">
        <v>967.46619435959087</v>
      </c>
      <c r="G99" s="23">
        <v>993.27677124654736</v>
      </c>
      <c r="H99" s="23">
        <v>12.209550889815857</v>
      </c>
      <c r="I99" s="23">
        <v>152.33066551508952</v>
      </c>
      <c r="J99" s="23">
        <v>22.047554981278775</v>
      </c>
      <c r="K99" s="23">
        <v>256.64226995038359</v>
      </c>
      <c r="L99" s="23">
        <v>88.69250738925831</v>
      </c>
      <c r="M99" s="23">
        <v>139.24546263442454</v>
      </c>
      <c r="N99" s="23">
        <v>801.46740774578006</v>
      </c>
      <c r="O99" s="23">
        <v>77.985135937416885</v>
      </c>
      <c r="P99" s="23">
        <v>106.55669885375958</v>
      </c>
      <c r="Q99" s="23">
        <v>785.10106770690538</v>
      </c>
      <c r="R99" s="23">
        <v>4801.0055385145988</v>
      </c>
      <c r="S99" s="23">
        <v>245.42446113043479</v>
      </c>
      <c r="T99" s="23">
        <v>297.54396334782609</v>
      </c>
      <c r="U99" s="23">
        <v>11231.411852279618</v>
      </c>
      <c r="X99">
        <v>1990</v>
      </c>
      <c r="Y99">
        <v>1991</v>
      </c>
      <c r="Z99">
        <v>1992</v>
      </c>
      <c r="AA99">
        <v>1993</v>
      </c>
      <c r="AB99">
        <v>1994</v>
      </c>
      <c r="AC99">
        <v>1995</v>
      </c>
      <c r="AD99">
        <v>1996</v>
      </c>
      <c r="AE99">
        <v>1997</v>
      </c>
      <c r="AF99">
        <v>1998</v>
      </c>
      <c r="AG99">
        <v>1999</v>
      </c>
      <c r="AH99">
        <v>2000</v>
      </c>
      <c r="AI99">
        <v>2001</v>
      </c>
      <c r="AJ99">
        <v>2002</v>
      </c>
      <c r="AK99">
        <v>2003</v>
      </c>
      <c r="AL99">
        <v>2004</v>
      </c>
      <c r="AM99">
        <v>2005</v>
      </c>
      <c r="AN99">
        <v>2006</v>
      </c>
      <c r="AO99">
        <v>2007</v>
      </c>
      <c r="AP99">
        <v>2008</v>
      </c>
      <c r="AQ99">
        <v>2009</v>
      </c>
      <c r="AR99">
        <v>2010</v>
      </c>
      <c r="AS99">
        <v>2011</v>
      </c>
      <c r="AT99">
        <v>2012</v>
      </c>
      <c r="AU99">
        <v>2013</v>
      </c>
      <c r="AV99">
        <v>2014</v>
      </c>
      <c r="AW99">
        <v>2015</v>
      </c>
      <c r="AX99">
        <v>2016</v>
      </c>
      <c r="AY99">
        <v>2017</v>
      </c>
      <c r="AZ99">
        <v>2018</v>
      </c>
      <c r="BA99">
        <v>2019</v>
      </c>
      <c r="BB99">
        <v>2020</v>
      </c>
      <c r="BC99">
        <v>2021</v>
      </c>
      <c r="BD99">
        <v>2022</v>
      </c>
      <c r="BE99">
        <v>2023</v>
      </c>
      <c r="BH99" s="3"/>
    </row>
    <row r="100" spans="2:60" x14ac:dyDescent="0.35">
      <c r="B100">
        <v>2006</v>
      </c>
      <c r="C100" s="23">
        <v>159.63511490097187</v>
      </c>
      <c r="D100" s="23">
        <v>134.67371952982097</v>
      </c>
      <c r="E100" s="23">
        <v>99.405086195703319</v>
      </c>
      <c r="F100" s="23">
        <v>932.25225031969308</v>
      </c>
      <c r="G100" s="23">
        <v>991.94275061125313</v>
      </c>
      <c r="H100" s="23">
        <v>12.15865082847059</v>
      </c>
      <c r="I100" s="23">
        <v>152.24708236061383</v>
      </c>
      <c r="J100" s="23">
        <v>20.319566898629155</v>
      </c>
      <c r="K100" s="23">
        <v>257.77635619181586</v>
      </c>
      <c r="L100" s="23">
        <v>88.980712577288998</v>
      </c>
      <c r="M100" s="23">
        <v>131.25468084951405</v>
      </c>
      <c r="N100" s="23">
        <v>788.81651835805633</v>
      </c>
      <c r="O100" s="23">
        <v>77.659190260843985</v>
      </c>
      <c r="P100" s="23">
        <v>105.29538813401535</v>
      </c>
      <c r="Q100" s="23">
        <v>759.91142761739127</v>
      </c>
      <c r="R100" s="23">
        <v>4712.3284956340813</v>
      </c>
      <c r="S100" s="23">
        <v>241.96166095652171</v>
      </c>
      <c r="T100" s="23">
        <v>293.03191034782606</v>
      </c>
      <c r="U100" s="23">
        <v>11215.599266659621</v>
      </c>
      <c r="W100" t="s">
        <v>5</v>
      </c>
      <c r="X100" s="3">
        <f>BELGIUM!D$9</f>
        <v>215.64412210818415</v>
      </c>
      <c r="Y100" s="3">
        <f>BELGIUM!E$9</f>
        <v>215.52324177570333</v>
      </c>
      <c r="Z100" s="3">
        <f>BELGIUM!F$9</f>
        <v>216.06559294782608</v>
      </c>
      <c r="AA100" s="3">
        <f>BELGIUM!G$9</f>
        <v>214.64752150255754</v>
      </c>
      <c r="AB100" s="3">
        <f>BELGIUM!H$9</f>
        <v>214.28701580946293</v>
      </c>
      <c r="AC100" s="3">
        <f>BELGIUM!I$9</f>
        <v>212.55801765524296</v>
      </c>
      <c r="AD100" s="3">
        <f>BELGIUM!J$9</f>
        <v>206.40004306317135</v>
      </c>
      <c r="AE100" s="3">
        <f>BELGIUM!K$9</f>
        <v>200.31161761023017</v>
      </c>
      <c r="AF100" s="3">
        <f>BELGIUM!L$9</f>
        <v>199.02162184470586</v>
      </c>
      <c r="AG100" s="3">
        <f>BELGIUM!M$9</f>
        <v>189.05800607002556</v>
      </c>
      <c r="AH100" s="3">
        <f>BELGIUM!N$9</f>
        <v>187.74124767749359</v>
      </c>
      <c r="AI100" s="3">
        <f>BELGIUM!O$9</f>
        <v>182.09135631611252</v>
      </c>
      <c r="AJ100" s="3">
        <f>BELGIUM!P$9</f>
        <v>176.46259687698208</v>
      </c>
      <c r="AK100" s="3">
        <f>BELGIUM!Q$9</f>
        <v>171.72790347355499</v>
      </c>
      <c r="AL100" s="3">
        <f>BELGIUM!R$9</f>
        <v>170.70514124588237</v>
      </c>
      <c r="AM100" s="3">
        <f>BELGIUM!S$9</f>
        <v>164.98959489943735</v>
      </c>
      <c r="AN100" s="3">
        <f>BELGIUM!T$9</f>
        <v>159.63511490097187</v>
      </c>
      <c r="AO100" s="3">
        <f>BELGIUM!U$9</f>
        <v>154.25364122787724</v>
      </c>
      <c r="AP100" s="3">
        <f>BELGIUM!V$9</f>
        <v>144.20316167621485</v>
      </c>
      <c r="AQ100" s="3">
        <f>BELGIUM!W$9</f>
        <v>134.91973938255757</v>
      </c>
      <c r="AR100" s="3">
        <f>BELGIUM!X$9</f>
        <v>135.73452326572891</v>
      </c>
      <c r="AS100" s="3">
        <f>BELGIUM!Y$9</f>
        <v>129.63354438695654</v>
      </c>
      <c r="AT100" s="3">
        <f>BELGIUM!Z$9</f>
        <v>126.1015602204092</v>
      </c>
      <c r="AU100" s="3">
        <f>BELGIUM!AA$9</f>
        <v>122.69615565923273</v>
      </c>
      <c r="AV100" s="3">
        <f>BELGIUM!AB$9</f>
        <v>118.31334254352942</v>
      </c>
      <c r="AW100" s="3">
        <f>BELGIUM!AC$9</f>
        <v>118.91652043084399</v>
      </c>
      <c r="AX100" s="3">
        <f>BELGIUM!AD$9</f>
        <v>115.60083547621483</v>
      </c>
      <c r="AY100" s="3">
        <f>BELGIUM!AE$9</f>
        <v>110.81807785033249</v>
      </c>
      <c r="AZ100" s="3">
        <f>BELGIUM!AF$9</f>
        <v>108.37903916501278</v>
      </c>
      <c r="BA100" s="3">
        <f>BELGIUM!AG$9</f>
        <v>103.62436449002558</v>
      </c>
      <c r="BB100" s="3">
        <f>BELGIUM!AH$9</f>
        <v>97.016505520153459</v>
      </c>
      <c r="BC100" s="3">
        <f>BELGIUM!AI$9</f>
        <v>0</v>
      </c>
      <c r="BD100" s="3">
        <f>BELGIUM!AJ$9</f>
        <v>0</v>
      </c>
      <c r="BE100" s="3">
        <f>BELGIUM!AK$9</f>
        <v>0</v>
      </c>
      <c r="BH100" s="3"/>
    </row>
    <row r="101" spans="2:60" x14ac:dyDescent="0.35">
      <c r="B101">
        <v>2007</v>
      </c>
      <c r="C101" s="23">
        <v>154.25364122787724</v>
      </c>
      <c r="D101" s="23">
        <v>129.73977653161126</v>
      </c>
      <c r="E101" s="23">
        <v>95.113713944296677</v>
      </c>
      <c r="F101" s="23">
        <v>917.85472988337597</v>
      </c>
      <c r="G101" s="23">
        <v>983.13029643938626</v>
      </c>
      <c r="H101" s="23">
        <v>12.93868838448082</v>
      </c>
      <c r="I101" s="23">
        <v>145.45326846163681</v>
      </c>
      <c r="J101" s="23">
        <v>18.940116621641945</v>
      </c>
      <c r="K101" s="23">
        <v>249.54192488414321</v>
      </c>
      <c r="L101" s="23">
        <v>89.950854764808184</v>
      </c>
      <c r="M101" s="23">
        <v>129.23714161933503</v>
      </c>
      <c r="N101" s="23">
        <v>794.99569637800505</v>
      </c>
      <c r="O101" s="23">
        <v>77.7489091240665</v>
      </c>
      <c r="P101" s="23">
        <v>103.66499213161126</v>
      </c>
      <c r="Q101" s="23">
        <v>730.00695893964212</v>
      </c>
      <c r="R101" s="23">
        <v>4632.5707093359188</v>
      </c>
      <c r="S101" s="23">
        <v>237.0056825652174</v>
      </c>
      <c r="T101" s="23">
        <v>287.93668613043479</v>
      </c>
      <c r="U101" s="23">
        <v>11206.180091720173</v>
      </c>
      <c r="W101" t="s">
        <v>10</v>
      </c>
      <c r="X101" s="3">
        <f>DENMARK!D$9</f>
        <v>206.89113878158568</v>
      </c>
      <c r="Y101" s="3">
        <f>DENMARK!E$9</f>
        <v>217.7524182253197</v>
      </c>
      <c r="Z101" s="3">
        <f>DENMARK!F$9</f>
        <v>201.425491629156</v>
      </c>
      <c r="AA101" s="3">
        <f>DENMARK!G$9</f>
        <v>198.45012344347828</v>
      </c>
      <c r="AB101" s="3">
        <f>DENMARK!H$9</f>
        <v>195.34691174961637</v>
      </c>
      <c r="AC101" s="3">
        <f>DENMARK!I$9</f>
        <v>183.61843039002554</v>
      </c>
      <c r="AD101" s="3">
        <f>DENMARK!J$9</f>
        <v>190.03634331508951</v>
      </c>
      <c r="AE101" s="3">
        <f>DENMARK!K$9</f>
        <v>175.0002077478261</v>
      </c>
      <c r="AF101" s="3">
        <f>DENMARK!L$9</f>
        <v>169.02379041202045</v>
      </c>
      <c r="AG101" s="3">
        <f>DENMARK!M$9</f>
        <v>158.86215346879794</v>
      </c>
      <c r="AH101" s="3">
        <f>DENMARK!N$9</f>
        <v>152.84526647084397</v>
      </c>
      <c r="AI101" s="3">
        <f>DENMARK!O$9</f>
        <v>149.3835208746803</v>
      </c>
      <c r="AJ101" s="3">
        <f>DENMARK!P$9</f>
        <v>146.46987068393861</v>
      </c>
      <c r="AK101" s="3">
        <f>DENMARK!Q$9</f>
        <v>148.13354772767264</v>
      </c>
      <c r="AL101" s="3">
        <f>DENMARK!R$9</f>
        <v>142.89890633780053</v>
      </c>
      <c r="AM101" s="3">
        <f>DENMARK!S$9</f>
        <v>137.5521668906394</v>
      </c>
      <c r="AN101" s="3">
        <f>DENMARK!T$9</f>
        <v>134.67371952982097</v>
      </c>
      <c r="AO101" s="3">
        <f>DENMARK!U$9</f>
        <v>129.73977653161126</v>
      </c>
      <c r="AP101" s="3">
        <f>DENMARK!V$9</f>
        <v>124.16556334608697</v>
      </c>
      <c r="AQ101" s="3">
        <f>DENMARK!W$9</f>
        <v>115.03275341872123</v>
      </c>
      <c r="AR101" s="3">
        <f>DENMARK!X$9</f>
        <v>114.36685406624042</v>
      </c>
      <c r="AS101" s="3">
        <f>DENMARK!Y$9</f>
        <v>108.69375379381076</v>
      </c>
      <c r="AT101" s="3">
        <f>DENMARK!Z$9</f>
        <v>104.12103707048593</v>
      </c>
      <c r="AU101" s="3">
        <f>DENMARK!AA$9</f>
        <v>100.55936562572892</v>
      </c>
      <c r="AV101" s="3">
        <f>DENMARK!AB$9</f>
        <v>97.829343624245524</v>
      </c>
      <c r="AW101" s="3">
        <f>DENMARK!AC$9</f>
        <v>98.528960244450133</v>
      </c>
      <c r="AX101" s="3">
        <f>DENMARK!AD$9</f>
        <v>98.848732120102312</v>
      </c>
      <c r="AY101" s="3">
        <f>DENMARK!AE$9</f>
        <v>99.871995863580565</v>
      </c>
      <c r="AZ101" s="3">
        <f>DENMARK!AF$9</f>
        <v>97.217323821739129</v>
      </c>
      <c r="BA101" s="3">
        <f>DENMARK!AG$9</f>
        <v>91.321817923196932</v>
      </c>
      <c r="BB101" s="3">
        <f>DENMARK!AH$9</f>
        <v>89.892264415345267</v>
      </c>
      <c r="BC101" s="3">
        <f>DENMARK!AI$9</f>
        <v>0</v>
      </c>
      <c r="BD101" s="3">
        <f>DENMARK!AJ$9</f>
        <v>0</v>
      </c>
      <c r="BE101" s="3">
        <f>DENMARK!AK$9</f>
        <v>0</v>
      </c>
      <c r="BH101" s="3"/>
    </row>
    <row r="102" spans="2:60" x14ac:dyDescent="0.35">
      <c r="B102">
        <v>2008</v>
      </c>
      <c r="C102" s="23">
        <v>144.20316167621485</v>
      </c>
      <c r="D102" s="23">
        <v>124.16556334608697</v>
      </c>
      <c r="E102" s="23">
        <v>89.139189197237855</v>
      </c>
      <c r="F102" s="23">
        <v>896.89774895447567</v>
      </c>
      <c r="G102" s="23">
        <v>966.44075134424543</v>
      </c>
      <c r="H102" s="23">
        <v>12.257970573703325</v>
      </c>
      <c r="I102" s="23">
        <v>142.50482349335039</v>
      </c>
      <c r="J102" s="23">
        <v>18.006186532102301</v>
      </c>
      <c r="K102" s="23">
        <v>236.74081749616371</v>
      </c>
      <c r="L102" s="23">
        <v>88.257894654373402</v>
      </c>
      <c r="M102" s="23">
        <v>122.09603722342712</v>
      </c>
      <c r="N102" s="23">
        <v>701.34556239999995</v>
      </c>
      <c r="O102" s="23">
        <v>77.24914597933504</v>
      </c>
      <c r="P102" s="23">
        <v>101.54498646675192</v>
      </c>
      <c r="Q102" s="23">
        <v>667.40448445677748</v>
      </c>
      <c r="R102" s="23">
        <v>4388.2543237942455</v>
      </c>
      <c r="S102" s="23">
        <v>221.02503226086955</v>
      </c>
      <c r="T102" s="23">
        <v>263.8659142608696</v>
      </c>
      <c r="U102" s="23">
        <v>11036.041900117043</v>
      </c>
      <c r="W102" t="s">
        <v>12</v>
      </c>
      <c r="X102" s="3">
        <f>FINLAND!D$9</f>
        <v>122.63522872122763</v>
      </c>
      <c r="Y102" s="3">
        <f>FINLAND!E$9</f>
        <v>120.44652974189259</v>
      </c>
      <c r="Z102" s="3">
        <f>FINLAND!F$9</f>
        <v>114.59226701391304</v>
      </c>
      <c r="AA102" s="3">
        <f>FINLAND!G$9</f>
        <v>116.5487351712532</v>
      </c>
      <c r="AB102" s="3">
        <f>FINLAND!H$9</f>
        <v>117.57669614245523</v>
      </c>
      <c r="AC102" s="3">
        <f>FINLAND!I$9</f>
        <v>111.20788174051151</v>
      </c>
      <c r="AD102" s="3">
        <f>FINLAND!J$9</f>
        <v>113.41899273549873</v>
      </c>
      <c r="AE102" s="3">
        <f>FINLAND!K$9</f>
        <v>112.90584665759593</v>
      </c>
      <c r="AF102" s="3">
        <f>FINLAND!L$9</f>
        <v>108.01865838664963</v>
      </c>
      <c r="AG102" s="3">
        <f>FINLAND!M$9</f>
        <v>108.83561547621483</v>
      </c>
      <c r="AH102" s="3">
        <f>FINLAND!N$9</f>
        <v>102.74924242971866</v>
      </c>
      <c r="AI102" s="3">
        <f>FINLAND!O$9</f>
        <v>103.97374503263428</v>
      </c>
      <c r="AJ102" s="3">
        <f>FINLAND!P$9</f>
        <v>104.03400085002556</v>
      </c>
      <c r="AK102" s="3">
        <f>FINLAND!Q$9</f>
        <v>106.78743205350384</v>
      </c>
      <c r="AL102" s="3">
        <f>FINLAND!R$9</f>
        <v>103.65350693943734</v>
      </c>
      <c r="AM102" s="3">
        <f>FINLAND!S$9</f>
        <v>95.442489514271102</v>
      </c>
      <c r="AN102" s="3">
        <f>FINLAND!T$9</f>
        <v>99.405086195703319</v>
      </c>
      <c r="AO102" s="3">
        <f>FINLAND!U$9</f>
        <v>95.113713944296677</v>
      </c>
      <c r="AP102" s="3">
        <f>FINLAND!V$9</f>
        <v>89.139189197237855</v>
      </c>
      <c r="AQ102" s="3">
        <f>FINLAND!W$9</f>
        <v>84.328083813145781</v>
      </c>
      <c r="AR102" s="3">
        <f>FINLAND!X$9</f>
        <v>87.909046899488487</v>
      </c>
      <c r="AS102" s="3">
        <f>FINLAND!Y$9</f>
        <v>82.051840779283893</v>
      </c>
      <c r="AT102" s="3">
        <f>FINLAND!Z$9</f>
        <v>78.977158114987219</v>
      </c>
      <c r="AU102" s="3">
        <f>FINLAND!AA$9</f>
        <v>77.530351650741693</v>
      </c>
      <c r="AV102" s="3">
        <f>FINLAND!AB$9</f>
        <v>75.625189120818405</v>
      </c>
      <c r="AW102" s="3">
        <f>FINLAND!AC$9</f>
        <v>70.586442702301781</v>
      </c>
      <c r="AX102" s="3">
        <f>FINLAND!AD$9</f>
        <v>68.991859404910485</v>
      </c>
      <c r="AY102" s="3">
        <f>FINLAND!AE$9</f>
        <v>66.974332577084397</v>
      </c>
      <c r="AZ102" s="3">
        <f>FINLAND!AF$9</f>
        <v>65.792756507058826</v>
      </c>
      <c r="BA102" s="3">
        <f>FINLAND!AG$9</f>
        <v>62.993263906445009</v>
      </c>
      <c r="BB102" s="3">
        <f>FINLAND!AH$9</f>
        <v>57.326541401687983</v>
      </c>
      <c r="BC102" s="3">
        <f>FINLAND!AI$9</f>
        <v>0</v>
      </c>
      <c r="BD102" s="3">
        <f>FINLAND!AJ$9</f>
        <v>0</v>
      </c>
      <c r="BE102" s="3">
        <f>FINLAND!AK$9</f>
        <v>0</v>
      </c>
      <c r="BH102" s="3"/>
    </row>
    <row r="103" spans="2:60" x14ac:dyDescent="0.35">
      <c r="B103">
        <v>2009</v>
      </c>
      <c r="C103" s="23">
        <v>134.91973938255757</v>
      </c>
      <c r="D103" s="23">
        <v>115.03275341872123</v>
      </c>
      <c r="E103" s="23">
        <v>84.328083813145781</v>
      </c>
      <c r="F103" s="23">
        <v>866.34076044245535</v>
      </c>
      <c r="G103" s="23">
        <v>940.26967323989766</v>
      </c>
      <c r="H103" s="23">
        <v>12.171228716777494</v>
      </c>
      <c r="I103" s="23">
        <v>135.11383175294117</v>
      </c>
      <c r="J103" s="23">
        <v>16.515950914951407</v>
      </c>
      <c r="K103" s="23">
        <v>222.26525949872121</v>
      </c>
      <c r="L103" s="23">
        <v>84.965648064705874</v>
      </c>
      <c r="M103" s="23">
        <v>116.17072889739131</v>
      </c>
      <c r="N103" s="23">
        <v>663.38254245780047</v>
      </c>
      <c r="O103" s="23">
        <v>74.273672711841428</v>
      </c>
      <c r="P103" s="23">
        <v>95.355595959181585</v>
      </c>
      <c r="Q103" s="23">
        <v>609.13318725626596</v>
      </c>
      <c r="R103" s="23">
        <v>4170.2386565273555</v>
      </c>
      <c r="S103" s="23">
        <v>211.51557608695649</v>
      </c>
      <c r="T103" s="23">
        <v>249.47254773913045</v>
      </c>
      <c r="U103" s="23">
        <v>10931.167024148737</v>
      </c>
      <c r="W103" t="s">
        <v>13</v>
      </c>
      <c r="X103" s="3">
        <f>FRANCE!D$9</f>
        <v>1182.0424807130435</v>
      </c>
      <c r="Y103" s="3">
        <f>FRANCE!E$9</f>
        <v>1199.0174905345266</v>
      </c>
      <c r="Z103" s="3">
        <f>FRANCE!F$9</f>
        <v>1178.3257966583119</v>
      </c>
      <c r="AA103" s="3">
        <f>FRANCE!G$9</f>
        <v>1145.5505567918158</v>
      </c>
      <c r="AB103" s="3">
        <f>FRANCE!H$9</f>
        <v>1120.2164671549872</v>
      </c>
      <c r="AC103" s="3">
        <f>FRANCE!I$9</f>
        <v>1110.99850113555</v>
      </c>
      <c r="AD103" s="3">
        <f>FRANCE!J$9</f>
        <v>1103.2454305156011</v>
      </c>
      <c r="AE103" s="3">
        <f>FRANCE!K$9</f>
        <v>1078.9716908030691</v>
      </c>
      <c r="AF103" s="3">
        <f>FRANCE!L$9</f>
        <v>1091.5879638767265</v>
      </c>
      <c r="AG103" s="3">
        <f>FRANCE!M$9</f>
        <v>1079.7481083099744</v>
      </c>
      <c r="AH103" s="3">
        <f>FRANCE!N$9</f>
        <v>1070.8565413913045</v>
      </c>
      <c r="AI103" s="3">
        <f>FRANCE!O$9</f>
        <v>1054.6459768424554</v>
      </c>
      <c r="AJ103" s="3">
        <f>FRANCE!P$9</f>
        <v>1029.9202104255755</v>
      </c>
      <c r="AK103" s="3">
        <f>FRANCE!Q$9</f>
        <v>1006.1046617820973</v>
      </c>
      <c r="AL103" s="3">
        <f>FRANCE!R$9</f>
        <v>986.52996640971878</v>
      </c>
      <c r="AM103" s="3">
        <f>FRANCE!S$9</f>
        <v>967.46619435959087</v>
      </c>
      <c r="AN103" s="3">
        <f>FRANCE!T$9</f>
        <v>932.25225031969308</v>
      </c>
      <c r="AO103" s="3">
        <f>FRANCE!U$9</f>
        <v>917.85472988337597</v>
      </c>
      <c r="AP103" s="3">
        <f>FRANCE!V$9</f>
        <v>896.89774895447567</v>
      </c>
      <c r="AQ103" s="3">
        <f>FRANCE!W$9</f>
        <v>866.34076044245535</v>
      </c>
      <c r="AR103" s="3">
        <f>FRANCE!X$9</f>
        <v>859.20907937851666</v>
      </c>
      <c r="AS103" s="3">
        <f>FRANCE!Y$9</f>
        <v>833.91939422915596</v>
      </c>
      <c r="AT103" s="3">
        <f>FRANCE!Z$9</f>
        <v>827.85913250997442</v>
      </c>
      <c r="AU103" s="3">
        <f>FRANCE!AA$9</f>
        <v>819.08195617186686</v>
      </c>
      <c r="AV103" s="3">
        <f>FRANCE!AB$9</f>
        <v>800.26657477672643</v>
      </c>
      <c r="AW103" s="3">
        <f>FRANCE!AC$9</f>
        <v>799.79997894194366</v>
      </c>
      <c r="AX103" s="3">
        <f>FRANCE!AD$9</f>
        <v>784.80261349590796</v>
      </c>
      <c r="AY103" s="3">
        <f>FRANCE!AE$9</f>
        <v>771.6860406150895</v>
      </c>
      <c r="AZ103" s="3">
        <f>FRANCE!AF$9</f>
        <v>749.82179830639382</v>
      </c>
      <c r="BA103" s="3">
        <f>FRANCE!AG$9</f>
        <v>727.79938870076728</v>
      </c>
      <c r="BB103" s="3">
        <f>FRANCE!AH$9</f>
        <v>672.68069104245524</v>
      </c>
      <c r="BC103" s="3">
        <f>FRANCE!AI$9</f>
        <v>0</v>
      </c>
      <c r="BD103" s="3">
        <f>FRANCE!AJ$9</f>
        <v>0</v>
      </c>
      <c r="BE103" s="3">
        <f>FRANCE!AK$9</f>
        <v>0</v>
      </c>
      <c r="BH103" s="3"/>
    </row>
    <row r="104" spans="2:60" x14ac:dyDescent="0.35">
      <c r="B104">
        <v>2010</v>
      </c>
      <c r="C104" s="23">
        <v>135.73452326572891</v>
      </c>
      <c r="D104" s="23">
        <v>114.36685406624042</v>
      </c>
      <c r="E104" s="23">
        <v>87.909046899488487</v>
      </c>
      <c r="F104" s="23">
        <v>859.20907937851666</v>
      </c>
      <c r="G104" s="23">
        <v>945.98588261023019</v>
      </c>
      <c r="H104" s="23">
        <v>11.581223702946291</v>
      </c>
      <c r="I104" s="23">
        <v>131.36424332455243</v>
      </c>
      <c r="J104" s="23">
        <v>16.853640891867009</v>
      </c>
      <c r="K104" s="23">
        <v>217.72470403120204</v>
      </c>
      <c r="L104" s="23">
        <v>86.06271480757033</v>
      </c>
      <c r="M104" s="23">
        <v>110.55880531544756</v>
      </c>
      <c r="N104" s="23">
        <v>644.60738129923266</v>
      </c>
      <c r="O104" s="23">
        <v>73.751630139514063</v>
      </c>
      <c r="P104" s="23">
        <v>97.077045899897698</v>
      </c>
      <c r="Q104" s="23">
        <v>602.40147012276225</v>
      </c>
      <c r="R104" s="23">
        <v>4135.1882457551974</v>
      </c>
      <c r="S104" s="23">
        <v>221.53348760869568</v>
      </c>
      <c r="T104" s="23">
        <v>268.75772517391306</v>
      </c>
      <c r="U104" s="23">
        <v>10969.240539264985</v>
      </c>
      <c r="W104" t="s">
        <v>15</v>
      </c>
      <c r="X104" s="3">
        <f>GERMANY!D$9</f>
        <v>1454.3534866</v>
      </c>
      <c r="Y104" s="3">
        <f>GERMANY!E$9</f>
        <v>1323.7985132092072</v>
      </c>
      <c r="Z104" s="3">
        <f>GERMANY!F$9</f>
        <v>1278.0236891703325</v>
      </c>
      <c r="AA104" s="3">
        <f>GERMANY!G$9</f>
        <v>1241.9742519166239</v>
      </c>
      <c r="AB104" s="3">
        <f>GERMANY!H$9</f>
        <v>1186.8496795933504</v>
      </c>
      <c r="AC104" s="3">
        <f>GERMANY!I$9</f>
        <v>1169.5907777933505</v>
      </c>
      <c r="AD104" s="3">
        <f>GERMANY!J$9</f>
        <v>1152.4693451764706</v>
      </c>
      <c r="AE104" s="3">
        <f>GERMANY!K$9</f>
        <v>1124.1568690792838</v>
      </c>
      <c r="AF104" s="3">
        <f>GERMANY!L$9</f>
        <v>1122.3776033611252</v>
      </c>
      <c r="AG104" s="3">
        <f>GERMANY!M$9</f>
        <v>1110.2973614173911</v>
      </c>
      <c r="AH104" s="3">
        <f>GERMANY!N$9</f>
        <v>1089.5717982112533</v>
      </c>
      <c r="AI104" s="3">
        <f>GERMANY!O$9</f>
        <v>1075.8682625549873</v>
      </c>
      <c r="AJ104" s="3">
        <f>GERMANY!P$9</f>
        <v>1046.6776295043478</v>
      </c>
      <c r="AK104" s="3">
        <f>GERMANY!Q$9</f>
        <v>1030.5716540716112</v>
      </c>
      <c r="AL104" s="3">
        <f>GERMANY!R$9</f>
        <v>1002.4749134485933</v>
      </c>
      <c r="AM104" s="3">
        <f>GERMANY!S$9</f>
        <v>993.27677124654736</v>
      </c>
      <c r="AN104" s="3">
        <f>GERMANY!T$9</f>
        <v>991.94275061125313</v>
      </c>
      <c r="AO104" s="3">
        <f>GERMANY!U$9</f>
        <v>983.13029643938626</v>
      </c>
      <c r="AP104" s="3">
        <f>GERMANY!V$9</f>
        <v>966.44075134424543</v>
      </c>
      <c r="AQ104" s="3">
        <f>GERMANY!W$9</f>
        <v>940.26967323989766</v>
      </c>
      <c r="AR104" s="3">
        <f>GERMANY!X$9</f>
        <v>945.98588261023019</v>
      </c>
      <c r="AS104" s="3">
        <f>GERMANY!Y$9</f>
        <v>941.21416736368292</v>
      </c>
      <c r="AT104" s="3">
        <f>GERMANY!Z$9</f>
        <v>944.12610504757038</v>
      </c>
      <c r="AU104" s="3">
        <f>GERMANY!AA$9</f>
        <v>950.0597508849105</v>
      </c>
      <c r="AV104" s="3">
        <f>GERMANY!AB$9</f>
        <v>943.42647573964177</v>
      </c>
      <c r="AW104" s="3">
        <f>GERMANY!AC$9</f>
        <v>935.23501732634259</v>
      </c>
      <c r="AX104" s="3">
        <f>GERMANY!AD$9</f>
        <v>923.82000324961643</v>
      </c>
      <c r="AY104" s="3">
        <f>GERMANY!AE$9</f>
        <v>896.02805197902808</v>
      </c>
      <c r="AZ104" s="3">
        <f>GERMANY!AF$9</f>
        <v>849.11356932634271</v>
      </c>
      <c r="BA104" s="3">
        <f>GERMANY!AG$9</f>
        <v>810.99553264757037</v>
      </c>
      <c r="BB104" s="3">
        <f>GERMANY!AH$9</f>
        <v>740.48080799590798</v>
      </c>
      <c r="BC104" s="3">
        <f>GERMANY!AI$9</f>
        <v>0</v>
      </c>
      <c r="BD104" s="3">
        <f>GERMANY!AJ$9</f>
        <v>0</v>
      </c>
      <c r="BE104" s="3">
        <f>GERMANY!AK$9</f>
        <v>0</v>
      </c>
      <c r="BH104" s="3"/>
    </row>
    <row r="105" spans="2:60" x14ac:dyDescent="0.35">
      <c r="B105">
        <v>2011</v>
      </c>
      <c r="C105" s="23">
        <v>129.63354438695654</v>
      </c>
      <c r="D105" s="23">
        <v>108.69375379381076</v>
      </c>
      <c r="E105" s="23">
        <v>82.051840779283893</v>
      </c>
      <c r="F105" s="23">
        <v>833.91939422915596</v>
      </c>
      <c r="G105" s="23">
        <v>941.21416736368292</v>
      </c>
      <c r="H105" s="23">
        <v>10.936128316629155</v>
      </c>
      <c r="I105" s="23">
        <v>123.83045228593349</v>
      </c>
      <c r="J105" s="23">
        <v>17.046939261416881</v>
      </c>
      <c r="K105" s="23">
        <v>212.64547300204606</v>
      </c>
      <c r="L105" s="23">
        <v>85.035005963120213</v>
      </c>
      <c r="M105" s="23">
        <v>105.67332226276216</v>
      </c>
      <c r="N105" s="23">
        <v>635.17251005728906</v>
      </c>
      <c r="O105" s="23">
        <v>71.645568104245527</v>
      </c>
      <c r="P105" s="23">
        <v>94.680513096163679</v>
      </c>
      <c r="Q105" s="23">
        <v>572.94692520255762</v>
      </c>
      <c r="R105" s="23">
        <v>4025.1255381050541</v>
      </c>
      <c r="S105" s="23">
        <v>215.90342047826087</v>
      </c>
      <c r="T105" s="23">
        <v>263.28477547826088</v>
      </c>
      <c r="U105" s="23">
        <v>11045.006499046543</v>
      </c>
      <c r="W105" t="s">
        <v>18</v>
      </c>
      <c r="X105" s="3">
        <f>ICELAND!D$9</f>
        <v>13.274307805544757</v>
      </c>
      <c r="Y105" s="3">
        <f>ICELAND!E$9</f>
        <v>12.739668744317136</v>
      </c>
      <c r="Z105" s="3">
        <f>ICELAND!F$9</f>
        <v>13.26449373765729</v>
      </c>
      <c r="AA105" s="3">
        <f>ICELAND!G$9</f>
        <v>13.788649864849106</v>
      </c>
      <c r="AB105" s="3">
        <f>ICELAND!H$9</f>
        <v>13.569428112398976</v>
      </c>
      <c r="AC105" s="3">
        <f>ICELAND!I$9</f>
        <v>13.995605526751918</v>
      </c>
      <c r="AD105" s="3">
        <f>ICELAND!J$9</f>
        <v>14.241066567340154</v>
      </c>
      <c r="AE105" s="3">
        <f>ICELAND!K$9</f>
        <v>14.146841129826088</v>
      </c>
      <c r="AF105" s="3">
        <f>ICELAND!L$9</f>
        <v>13.891322679437341</v>
      </c>
      <c r="AG105" s="3">
        <f>ICELAND!M$9</f>
        <v>13.910978219585676</v>
      </c>
      <c r="AH105" s="3">
        <f>ICELAND!N$9</f>
        <v>13.688588719682864</v>
      </c>
      <c r="AI105" s="3">
        <f>ICELAND!O$9</f>
        <v>12.582154810629156</v>
      </c>
      <c r="AJ105" s="3">
        <f>ICELAND!P$9</f>
        <v>13.192117481457801</v>
      </c>
      <c r="AK105" s="3">
        <f>ICELAND!Q$9</f>
        <v>12.983289957289003</v>
      </c>
      <c r="AL105" s="3">
        <f>ICELAND!R$9</f>
        <v>13.229525878184145</v>
      </c>
      <c r="AM105" s="3">
        <f>ICELAND!S$9</f>
        <v>12.209550889815857</v>
      </c>
      <c r="AN105" s="3">
        <f>ICELAND!T$9</f>
        <v>12.15865082847059</v>
      </c>
      <c r="AO105" s="3">
        <f>ICELAND!U$9</f>
        <v>12.93868838448082</v>
      </c>
      <c r="AP105" s="3">
        <f>ICELAND!V$9</f>
        <v>12.257970573703325</v>
      </c>
      <c r="AQ105" s="3">
        <f>ICELAND!W$9</f>
        <v>12.171228716777494</v>
      </c>
      <c r="AR105" s="3">
        <f>ICELAND!X$9</f>
        <v>11.581223702946291</v>
      </c>
      <c r="AS105" s="3">
        <f>ICELAND!Y$9</f>
        <v>10.936128316629155</v>
      </c>
      <c r="AT105" s="3">
        <f>ICELAND!Z$9</f>
        <v>10.792203721943734</v>
      </c>
      <c r="AU105" s="3">
        <f>ICELAND!AA$9</f>
        <v>10.417667236404093</v>
      </c>
      <c r="AV105" s="3">
        <f>ICELAND!AB$9</f>
        <v>10.561900853161125</v>
      </c>
      <c r="AW105" s="3">
        <f>ICELAND!AC$9</f>
        <v>10.872354985560101</v>
      </c>
      <c r="AX105" s="3">
        <f>ICELAND!AD$9</f>
        <v>10.39581957056266</v>
      </c>
      <c r="AY105" s="3">
        <f>ICELAND!AE$9</f>
        <v>10.437482540971867</v>
      </c>
      <c r="AZ105" s="3">
        <f>ICELAND!AF$9</f>
        <v>10.452259108762149</v>
      </c>
      <c r="BA105" s="3">
        <f>ICELAND!AG$9</f>
        <v>10.005838754542198</v>
      </c>
      <c r="BB105" s="3">
        <f>ICELAND!AH$9</f>
        <v>9.5116962213196938</v>
      </c>
      <c r="BC105" s="3">
        <f>ICELAND!AI$9</f>
        <v>0</v>
      </c>
      <c r="BD105" s="3">
        <f>ICELAND!AJ$9</f>
        <v>0</v>
      </c>
      <c r="BE105" s="3">
        <f>ICELAND!AK$9</f>
        <v>0</v>
      </c>
      <c r="BH105" s="3"/>
    </row>
    <row r="106" spans="2:60" x14ac:dyDescent="0.35">
      <c r="B106">
        <v>2012</v>
      </c>
      <c r="C106" s="23">
        <v>126.1015602204092</v>
      </c>
      <c r="D106" s="23">
        <v>104.12103707048593</v>
      </c>
      <c r="E106" s="23">
        <v>78.977158114987219</v>
      </c>
      <c r="F106" s="23">
        <v>827.85913250997442</v>
      </c>
      <c r="G106" s="23">
        <v>944.12610504757038</v>
      </c>
      <c r="H106" s="23">
        <v>10.792203721943734</v>
      </c>
      <c r="I106" s="23">
        <v>130.02364665831203</v>
      </c>
      <c r="J106" s="23">
        <v>16.069845868803068</v>
      </c>
      <c r="K106" s="23">
        <v>201.20271904782606</v>
      </c>
      <c r="L106" s="23">
        <v>84.172832272941179</v>
      </c>
      <c r="M106" s="23">
        <v>100.12007354015346</v>
      </c>
      <c r="N106" s="23">
        <v>618.47026455063929</v>
      </c>
      <c r="O106" s="23">
        <v>71.239901531790281</v>
      </c>
      <c r="P106" s="23">
        <v>91.708218593299222</v>
      </c>
      <c r="Q106" s="23">
        <v>576.59505663171353</v>
      </c>
      <c r="R106" s="23">
        <v>3981.5797553808488</v>
      </c>
      <c r="S106" s="23">
        <v>213.92612743478259</v>
      </c>
      <c r="T106" s="23">
        <v>258.70618047826082</v>
      </c>
      <c r="U106" s="23">
        <v>11144.965365122773</v>
      </c>
      <c r="W106" t="s">
        <v>19</v>
      </c>
      <c r="X106" s="3">
        <f>IRELAND!D$9</f>
        <v>141.86704595268543</v>
      </c>
      <c r="Y106" s="3">
        <f>IRELAND!E$9</f>
        <v>144.28784072634272</v>
      </c>
      <c r="Z106" s="3">
        <f>IRELAND!F$9</f>
        <v>149.19381994015345</v>
      </c>
      <c r="AA106" s="3">
        <f>IRELAND!G$9</f>
        <v>146.36062925217391</v>
      </c>
      <c r="AB106" s="3">
        <f>IRELAND!H$9</f>
        <v>147.17134539309464</v>
      </c>
      <c r="AC106" s="3">
        <f>IRELAND!I$9</f>
        <v>147.29463017007672</v>
      </c>
      <c r="AD106" s="3">
        <f>IRELAND!J$9</f>
        <v>151.98913777800513</v>
      </c>
      <c r="AE106" s="3">
        <f>IRELAND!K$9</f>
        <v>152.93925356956521</v>
      </c>
      <c r="AF106" s="3">
        <f>IRELAND!L$9</f>
        <v>159.66604436624041</v>
      </c>
      <c r="AG106" s="3">
        <f>IRELAND!M$9</f>
        <v>158.17686703554989</v>
      </c>
      <c r="AH106" s="3">
        <f>IRELAND!N$9</f>
        <v>154.26768810639385</v>
      </c>
      <c r="AI106" s="3">
        <f>IRELAND!O$9</f>
        <v>154.12130736828644</v>
      </c>
      <c r="AJ106" s="3">
        <f>IRELAND!P$9</f>
        <v>152.26770267416879</v>
      </c>
      <c r="AK106" s="3">
        <f>IRELAND!Q$9</f>
        <v>151.96438856010229</v>
      </c>
      <c r="AL106" s="3">
        <f>IRELAND!R$9</f>
        <v>150.42708127749361</v>
      </c>
      <c r="AM106" s="3">
        <f>IRELAND!S$9</f>
        <v>152.33066551508952</v>
      </c>
      <c r="AN106" s="3">
        <f>IRELAND!T$9</f>
        <v>152.24708236061383</v>
      </c>
      <c r="AO106" s="3">
        <f>IRELAND!U$9</f>
        <v>145.45326846163681</v>
      </c>
      <c r="AP106" s="3">
        <f>IRELAND!V$9</f>
        <v>142.50482349335039</v>
      </c>
      <c r="AQ106" s="3">
        <f>IRELAND!W$9</f>
        <v>135.11383175294117</v>
      </c>
      <c r="AR106" s="3">
        <f>IRELAND!X$9</f>
        <v>131.36424332455243</v>
      </c>
      <c r="AS106" s="3">
        <f>IRELAND!Y$9</f>
        <v>123.83045228593349</v>
      </c>
      <c r="AT106" s="3">
        <f>IRELAND!Z$9</f>
        <v>130.02364665831203</v>
      </c>
      <c r="AU106" s="3">
        <f>IRELAND!AA$9</f>
        <v>131.20176849079286</v>
      </c>
      <c r="AV106" s="3">
        <f>IRELAND!AB$9</f>
        <v>127.79555285984654</v>
      </c>
      <c r="AW106" s="3">
        <f>IRELAND!AC$9</f>
        <v>132.99832162736573</v>
      </c>
      <c r="AX106" s="3">
        <f>IRELAND!AD$9</f>
        <v>137.3401879150895</v>
      </c>
      <c r="AY106" s="3">
        <f>IRELAND!AE$9</f>
        <v>139.71111713248081</v>
      </c>
      <c r="AZ106" s="3">
        <f>IRELAND!AF$9</f>
        <v>145.3076414910486</v>
      </c>
      <c r="BA106" s="3">
        <f>IRELAND!AG$9</f>
        <v>134.65363657672634</v>
      </c>
      <c r="BB106" s="3">
        <f>IRELAND!AH$9</f>
        <v>130.53505493913042</v>
      </c>
      <c r="BC106" s="3">
        <f>IRELAND!AI$9</f>
        <v>0</v>
      </c>
      <c r="BD106" s="3">
        <f>IRELAND!AJ$9</f>
        <v>0</v>
      </c>
      <c r="BE106" s="3">
        <f>IRELAND!AK$9</f>
        <v>0</v>
      </c>
      <c r="BH106" s="3"/>
    </row>
    <row r="107" spans="2:60" x14ac:dyDescent="0.35">
      <c r="B107">
        <v>2013</v>
      </c>
      <c r="C107" s="23">
        <v>122.69615565923273</v>
      </c>
      <c r="D107" s="23">
        <v>100.55936562572892</v>
      </c>
      <c r="E107" s="23">
        <v>77.530351650741693</v>
      </c>
      <c r="F107" s="23">
        <v>819.08195617186686</v>
      </c>
      <c r="G107" s="23">
        <v>950.0597508849105</v>
      </c>
      <c r="H107" s="23">
        <v>10.417667236404093</v>
      </c>
      <c r="I107" s="23">
        <v>131.20176849079286</v>
      </c>
      <c r="J107" s="23">
        <v>15.049475443381073</v>
      </c>
      <c r="K107" s="23">
        <v>195.70203910997444</v>
      </c>
      <c r="L107" s="23">
        <v>83.491273833810737</v>
      </c>
      <c r="M107" s="23">
        <v>97.638966982762156</v>
      </c>
      <c r="N107" s="23">
        <v>600.07072432659845</v>
      </c>
      <c r="O107" s="23">
        <v>70.577822208030682</v>
      </c>
      <c r="P107" s="23">
        <v>91.4150910571867</v>
      </c>
      <c r="Q107" s="23">
        <v>553.94634510639389</v>
      </c>
      <c r="R107" s="23">
        <v>3919.438753787816</v>
      </c>
      <c r="S107" s="23">
        <v>208.26025043478259</v>
      </c>
      <c r="T107" s="23">
        <v>250.81536078260868</v>
      </c>
      <c r="U107" s="23">
        <v>11163.474197182339</v>
      </c>
      <c r="W107" t="s">
        <v>26</v>
      </c>
      <c r="X107" s="3">
        <f>LUXEMBOURG!D$9</f>
        <v>16.973286724434786</v>
      </c>
      <c r="Y107" s="3">
        <f>LUXEMBOURG!E$9</f>
        <v>18.847039756946291</v>
      </c>
      <c r="Z107" s="3">
        <f>LUXEMBOURG!F$9</f>
        <v>18.842620244930945</v>
      </c>
      <c r="AA107" s="3">
        <f>LUXEMBOURG!G$9</f>
        <v>18.281140365370845</v>
      </c>
      <c r="AB107" s="3">
        <f>LUXEMBOURG!H$9</f>
        <v>17.258323345601021</v>
      </c>
      <c r="AC107" s="3">
        <f>LUXEMBOURG!I$9</f>
        <v>15.597255156823529</v>
      </c>
      <c r="AD107" s="3">
        <f>LUXEMBOURG!J$9</f>
        <v>15.734595474741688</v>
      </c>
      <c r="AE107" s="3">
        <f>LUXEMBOURG!K$9</f>
        <v>15.802223626501281</v>
      </c>
      <c r="AF107" s="3">
        <f>LUXEMBOURG!L$9</f>
        <v>15.632729222890026</v>
      </c>
      <c r="AG107" s="3">
        <f>LUXEMBOURG!M$9</f>
        <v>16.580115199744245</v>
      </c>
      <c r="AH107" s="3">
        <f>LUXEMBOURG!N$9</f>
        <v>17.796966088838875</v>
      </c>
      <c r="AI107" s="3">
        <f>LUXEMBOURG!O$9</f>
        <v>18.295269571728902</v>
      </c>
      <c r="AJ107" s="3">
        <f>LUXEMBOURG!P$9</f>
        <v>18.219491876317136</v>
      </c>
      <c r="AK107" s="3">
        <f>LUXEMBOURG!Q$9</f>
        <v>18.823725497795397</v>
      </c>
      <c r="AL107" s="3">
        <f>LUXEMBOURG!R$9</f>
        <v>21.506292695176473</v>
      </c>
      <c r="AM107" s="3">
        <f>LUXEMBOURG!S$9</f>
        <v>22.047554981278775</v>
      </c>
      <c r="AN107" s="3">
        <f>LUXEMBOURG!T$9</f>
        <v>20.319566898629155</v>
      </c>
      <c r="AO107" s="3">
        <f>LUXEMBOURG!U$9</f>
        <v>18.940116621641945</v>
      </c>
      <c r="AP107" s="3">
        <f>LUXEMBOURG!V$9</f>
        <v>18.006186532102301</v>
      </c>
      <c r="AQ107" s="3">
        <f>LUXEMBOURG!W$9</f>
        <v>16.515950914951407</v>
      </c>
      <c r="AR107" s="3">
        <f>LUXEMBOURG!X$9</f>
        <v>16.853640891867009</v>
      </c>
      <c r="AS107" s="3">
        <f>LUXEMBOURG!Y$9</f>
        <v>17.046939261416881</v>
      </c>
      <c r="AT107" s="3">
        <f>LUXEMBOURG!Z$9</f>
        <v>16.069845868803068</v>
      </c>
      <c r="AU107" s="3">
        <f>LUXEMBOURG!AA$9</f>
        <v>15.049475443381073</v>
      </c>
      <c r="AV107" s="3">
        <f>LUXEMBOURG!AB$9</f>
        <v>14.538112946966752</v>
      </c>
      <c r="AW107" s="3">
        <f>LUXEMBOURG!AC$9</f>
        <v>13.491344492240408</v>
      </c>
      <c r="AX107" s="3">
        <f>LUXEMBOURG!AD$9</f>
        <v>12.722714049723784</v>
      </c>
      <c r="AY107" s="3">
        <f>LUXEMBOURG!AE$9</f>
        <v>12.023988159002556</v>
      </c>
      <c r="AZ107" s="3">
        <f>LUXEMBOURG!AF$9</f>
        <v>11.508068251253199</v>
      </c>
      <c r="BA107" s="3">
        <f>LUXEMBOURG!AG$9</f>
        <v>11.086732226526856</v>
      </c>
      <c r="BB107" s="3">
        <f>LUXEMBOURG!AH$9</f>
        <v>9.9530861581994898</v>
      </c>
      <c r="BC107" s="3">
        <f>LUXEMBOURG!AI$9</f>
        <v>0</v>
      </c>
      <c r="BD107" s="3">
        <f>LUXEMBOURG!AJ$9</f>
        <v>0</v>
      </c>
      <c r="BE107" s="3">
        <f>LUXEMBOURG!AK$9</f>
        <v>0</v>
      </c>
      <c r="BH107" s="3"/>
    </row>
    <row r="108" spans="2:60" x14ac:dyDescent="0.35">
      <c r="B108">
        <v>2014</v>
      </c>
      <c r="C108" s="23">
        <v>118.31334254352942</v>
      </c>
      <c r="D108" s="23">
        <v>97.829343624245524</v>
      </c>
      <c r="E108" s="23">
        <v>75.625189120818405</v>
      </c>
      <c r="F108" s="23">
        <v>800.26657477672643</v>
      </c>
      <c r="G108" s="23">
        <v>943.42647573964177</v>
      </c>
      <c r="H108" s="23">
        <v>10.561900853161125</v>
      </c>
      <c r="I108" s="23">
        <v>127.79555285984654</v>
      </c>
      <c r="J108" s="23">
        <v>14.538112946966752</v>
      </c>
      <c r="K108" s="23">
        <v>190.89829715370843</v>
      </c>
      <c r="L108" s="23">
        <v>82.614958835294118</v>
      </c>
      <c r="M108" s="23">
        <v>98.868867960971869</v>
      </c>
      <c r="N108" s="23">
        <v>614.79017032122761</v>
      </c>
      <c r="O108" s="23">
        <v>69.667303879693094</v>
      </c>
      <c r="P108" s="23">
        <v>90.720398858925833</v>
      </c>
      <c r="Q108" s="23">
        <v>537.79224342762143</v>
      </c>
      <c r="R108" s="23">
        <v>3873.7087329023789</v>
      </c>
      <c r="S108" s="23">
        <v>190.67070339130433</v>
      </c>
      <c r="T108" s="23">
        <v>221.94812834782607</v>
      </c>
      <c r="U108" s="23">
        <v>11163.255732598762</v>
      </c>
      <c r="W108" t="s">
        <v>30</v>
      </c>
      <c r="X108" s="3">
        <f>NETHERLANDS!D$9</f>
        <v>487.44062449156013</v>
      </c>
      <c r="Y108" s="3">
        <f>NETHERLANDS!E$9</f>
        <v>495.20737891202043</v>
      </c>
      <c r="Z108" s="3">
        <f>NETHERLANDS!F$9</f>
        <v>438.9845286826087</v>
      </c>
      <c r="AA108" s="3">
        <f>NETHERLANDS!G$9</f>
        <v>432.94912446649619</v>
      </c>
      <c r="AB108" s="3">
        <f>NETHERLANDS!H$9</f>
        <v>387.23543977391296</v>
      </c>
      <c r="AC108" s="3">
        <f>NETHERLANDS!I$9</f>
        <v>352.82095684884911</v>
      </c>
      <c r="AD108" s="3">
        <f>NETHERLANDS!J$9</f>
        <v>351.98211220153451</v>
      </c>
      <c r="AE108" s="3">
        <f>NETHERLANDS!K$9</f>
        <v>335.68034231994886</v>
      </c>
      <c r="AF108" s="3">
        <f>NETHERLANDS!L$9</f>
        <v>316.79903008567771</v>
      </c>
      <c r="AG108" s="3">
        <f>NETHERLANDS!M$9</f>
        <v>313.20294730869563</v>
      </c>
      <c r="AH108" s="3">
        <f>NETHERLANDS!N$9</f>
        <v>289.32123287493607</v>
      </c>
      <c r="AI108" s="3">
        <f>NETHERLANDS!O$9</f>
        <v>280.62980791176471</v>
      </c>
      <c r="AJ108" s="3">
        <f>NETHERLANDS!P$9</f>
        <v>270.08731713478255</v>
      </c>
      <c r="AK108" s="3">
        <f>NETHERLANDS!Q$9</f>
        <v>266.56301398337598</v>
      </c>
      <c r="AL108" s="3">
        <f>NETHERLANDS!R$9</f>
        <v>261.08846516010232</v>
      </c>
      <c r="AM108" s="3">
        <f>NETHERLANDS!S$9</f>
        <v>256.64226995038359</v>
      </c>
      <c r="AN108" s="3">
        <f>NETHERLANDS!T$9</f>
        <v>257.77635619181586</v>
      </c>
      <c r="AO108" s="3">
        <f>NETHERLANDS!U$9</f>
        <v>249.54192488414321</v>
      </c>
      <c r="AP108" s="3">
        <f>NETHERLANDS!V$9</f>
        <v>236.74081749616371</v>
      </c>
      <c r="AQ108" s="3">
        <f>NETHERLANDS!W$9</f>
        <v>222.26525949872121</v>
      </c>
      <c r="AR108" s="3">
        <f>NETHERLANDS!X$9</f>
        <v>217.72470403120204</v>
      </c>
      <c r="AS108" s="3">
        <f>NETHERLANDS!Y$9</f>
        <v>212.64547300204606</v>
      </c>
      <c r="AT108" s="3">
        <f>NETHERLANDS!Z$9</f>
        <v>201.20271904782606</v>
      </c>
      <c r="AU108" s="3">
        <f>NETHERLANDS!AA$9</f>
        <v>195.70203910997444</v>
      </c>
      <c r="AV108" s="3">
        <f>NETHERLANDS!AB$9</f>
        <v>190.89829715370843</v>
      </c>
      <c r="AW108" s="3">
        <f>NETHERLANDS!AC$9</f>
        <v>192.49681290895143</v>
      </c>
      <c r="AX108" s="3">
        <f>NETHERLANDS!AD$9</f>
        <v>187.95523564910485</v>
      </c>
      <c r="AY108" s="3">
        <f>NETHERLANDS!AE$9</f>
        <v>186.88835409462916</v>
      </c>
      <c r="AZ108" s="3">
        <f>NETHERLANDS!AF$9</f>
        <v>182.9578773163683</v>
      </c>
      <c r="BA108" s="3">
        <f>NETHERLANDS!AG$9</f>
        <v>173.48912336930948</v>
      </c>
      <c r="BB108" s="3">
        <f>NETHERLANDS!AH$9</f>
        <v>166.57358338925832</v>
      </c>
      <c r="BC108" s="3">
        <f>NETHERLANDS!AI$9</f>
        <v>0</v>
      </c>
      <c r="BD108" s="3">
        <f>NETHERLANDS!AJ$9</f>
        <v>0</v>
      </c>
      <c r="BE108" s="3">
        <f>NETHERLANDS!AK$9</f>
        <v>0</v>
      </c>
      <c r="BH108" s="3"/>
    </row>
    <row r="109" spans="2:60" x14ac:dyDescent="0.35">
      <c r="B109">
        <v>2015</v>
      </c>
      <c r="C109" s="23">
        <v>118.91652043084399</v>
      </c>
      <c r="D109" s="23">
        <v>98.528960244450133</v>
      </c>
      <c r="E109" s="23">
        <v>70.586442702301781</v>
      </c>
      <c r="F109" s="23">
        <v>799.79997894194366</v>
      </c>
      <c r="G109" s="23">
        <v>935.23501732634259</v>
      </c>
      <c r="H109" s="23">
        <v>10.872354985560101</v>
      </c>
      <c r="I109" s="23">
        <v>132.99832162736573</v>
      </c>
      <c r="J109" s="23">
        <v>13.491344492240408</v>
      </c>
      <c r="K109" s="23">
        <v>192.49681290895143</v>
      </c>
      <c r="L109" s="23">
        <v>79.86985962654731</v>
      </c>
      <c r="M109" s="23">
        <v>100.51284818772379</v>
      </c>
      <c r="N109" s="23">
        <v>628.21769081969308</v>
      </c>
      <c r="O109" s="23">
        <v>67.724476452455235</v>
      </c>
      <c r="P109" s="23">
        <v>89.541470128746809</v>
      </c>
      <c r="Q109" s="23">
        <v>527.83091937595907</v>
      </c>
      <c r="R109" s="23">
        <v>3866.6230182511249</v>
      </c>
      <c r="S109" s="23">
        <v>196.20290900000001</v>
      </c>
      <c r="T109" s="23">
        <v>229.36576234782609</v>
      </c>
      <c r="U109" s="23">
        <v>11254.711601532072</v>
      </c>
      <c r="W109" t="s">
        <v>31</v>
      </c>
      <c r="X109" s="3">
        <f>NORWAY!D$9</f>
        <v>84.643118237749363</v>
      </c>
      <c r="Y109" s="3">
        <f>NORWAY!E$9</f>
        <v>82.347806087109973</v>
      </c>
      <c r="Z109" s="3">
        <f>NORWAY!F$9</f>
        <v>84.321448129667516</v>
      </c>
      <c r="AA109" s="3">
        <f>NORWAY!G$9</f>
        <v>84.313344389002552</v>
      </c>
      <c r="AB109" s="3">
        <f>NORWAY!H$9</f>
        <v>85.087837910639394</v>
      </c>
      <c r="AC109" s="3">
        <f>NORWAY!I$9</f>
        <v>89.077596986751914</v>
      </c>
      <c r="AD109" s="3">
        <f>NORWAY!J$9</f>
        <v>92.362618111253198</v>
      </c>
      <c r="AE109" s="3">
        <f>NORWAY!K$9</f>
        <v>94.284329562455241</v>
      </c>
      <c r="AF109" s="3">
        <f>NORWAY!L$9</f>
        <v>95.168568494373403</v>
      </c>
      <c r="AG109" s="3">
        <f>NORWAY!M$9</f>
        <v>93.45147792951407</v>
      </c>
      <c r="AH109" s="3">
        <f>NORWAY!N$9</f>
        <v>88.949679030792836</v>
      </c>
      <c r="AI109" s="3">
        <f>NORWAY!O$9</f>
        <v>88.644360761227631</v>
      </c>
      <c r="AJ109" s="3">
        <f>NORWAY!P$9</f>
        <v>87.221642954424553</v>
      </c>
      <c r="AK109" s="3">
        <f>NORWAY!Q$9</f>
        <v>88.69096769754475</v>
      </c>
      <c r="AL109" s="3">
        <f>NORWAY!R$9</f>
        <v>88.404716316214845</v>
      </c>
      <c r="AM109" s="3">
        <f>NORWAY!S$9</f>
        <v>88.69250738925831</v>
      </c>
      <c r="AN109" s="3">
        <f>NORWAY!T$9</f>
        <v>88.980712577288998</v>
      </c>
      <c r="AO109" s="3">
        <f>NORWAY!U$9</f>
        <v>89.950854764808184</v>
      </c>
      <c r="AP109" s="3">
        <f>NORWAY!V$9</f>
        <v>88.257894654373402</v>
      </c>
      <c r="AQ109" s="3">
        <f>NORWAY!W$9</f>
        <v>84.965648064705874</v>
      </c>
      <c r="AR109" s="3">
        <f>NORWAY!X$9</f>
        <v>86.06271480757033</v>
      </c>
      <c r="AS109" s="3">
        <f>NORWAY!Y$9</f>
        <v>85.035005963120213</v>
      </c>
      <c r="AT109" s="3">
        <f>NORWAY!Z$9</f>
        <v>84.172832272941179</v>
      </c>
      <c r="AU109" s="3">
        <f>NORWAY!AA$9</f>
        <v>83.491273833810737</v>
      </c>
      <c r="AV109" s="3">
        <f>NORWAY!AB$9</f>
        <v>82.614958835294118</v>
      </c>
      <c r="AW109" s="3">
        <f>NORWAY!AC$9</f>
        <v>79.86985962654731</v>
      </c>
      <c r="AX109" s="3">
        <f>NORWAY!AD$9</f>
        <v>77.171674604347828</v>
      </c>
      <c r="AY109" s="3">
        <f>NORWAY!AE$9</f>
        <v>75.463595090792836</v>
      </c>
      <c r="AZ109" s="3">
        <f>NORWAY!AF$9</f>
        <v>75.477110593401534</v>
      </c>
      <c r="BA109" s="3">
        <f>NORWAY!AG$9</f>
        <v>71.586610648286452</v>
      </c>
      <c r="BB109" s="3">
        <f>NORWAY!AH$9</f>
        <v>68.528564290332469</v>
      </c>
      <c r="BC109" s="3">
        <f>NORWAY!AI$9</f>
        <v>0</v>
      </c>
      <c r="BD109" s="3">
        <f>NORWAY!AJ$9</f>
        <v>0</v>
      </c>
      <c r="BE109" s="3">
        <f>NORWAY!AK$9</f>
        <v>0</v>
      </c>
      <c r="BH109" s="3"/>
    </row>
    <row r="110" spans="2:60" x14ac:dyDescent="0.35">
      <c r="B110">
        <v>2016</v>
      </c>
      <c r="C110" s="23">
        <v>115.60083547621483</v>
      </c>
      <c r="D110" s="23">
        <v>98.848732120102312</v>
      </c>
      <c r="E110" s="23">
        <v>68.991859404910485</v>
      </c>
      <c r="F110" s="23">
        <v>784.80261349590796</v>
      </c>
      <c r="G110" s="23">
        <v>923.82000324961643</v>
      </c>
      <c r="H110" s="23">
        <v>10.39581957056266</v>
      </c>
      <c r="I110" s="23">
        <v>137.3401879150895</v>
      </c>
      <c r="J110" s="23">
        <v>12.722714049723784</v>
      </c>
      <c r="K110" s="23">
        <v>187.95523564910485</v>
      </c>
      <c r="L110" s="23">
        <v>77.171674604347828</v>
      </c>
      <c r="M110" s="23">
        <v>98.812872608184136</v>
      </c>
      <c r="N110" s="23">
        <v>618.67245129386197</v>
      </c>
      <c r="O110" s="23">
        <v>67.034955208797953</v>
      </c>
      <c r="P110" s="23">
        <v>87.717300652327367</v>
      </c>
      <c r="Q110" s="23">
        <v>503.85166290511506</v>
      </c>
      <c r="R110" s="23">
        <v>3793.7389182038673</v>
      </c>
      <c r="S110" s="23">
        <v>191.74080313043478</v>
      </c>
      <c r="T110" s="23">
        <v>221.48319839130434</v>
      </c>
      <c r="U110" s="23">
        <v>11588.770303369358</v>
      </c>
      <c r="W110" t="s">
        <v>33</v>
      </c>
      <c r="X110" s="3">
        <f>PORTUGAL!D$9</f>
        <v>142.39642351959077</v>
      </c>
      <c r="Y110" s="3">
        <f>PORTUGAL!E$9</f>
        <v>146.8582011775959</v>
      </c>
      <c r="Z110" s="3">
        <f>PORTUGAL!F$9</f>
        <v>152.57337659493606</v>
      </c>
      <c r="AA110" s="3">
        <f>PORTUGAL!G$9</f>
        <v>148.3028471840409</v>
      </c>
      <c r="AB110" s="3">
        <f>PORTUGAL!H$9</f>
        <v>147.66650764567774</v>
      </c>
      <c r="AC110" s="3">
        <f>PORTUGAL!I$9</f>
        <v>150.04565658961636</v>
      </c>
      <c r="AD110" s="3">
        <f>PORTUGAL!J$9</f>
        <v>145.85375962813299</v>
      </c>
      <c r="AE110" s="3">
        <f>PORTUGAL!K$9</f>
        <v>146.02744280818416</v>
      </c>
      <c r="AF110" s="3">
        <f>PORTUGAL!L$9</f>
        <v>148.32414232659846</v>
      </c>
      <c r="AG110" s="3">
        <f>PORTUGAL!M$9</f>
        <v>153.72615228746804</v>
      </c>
      <c r="AH110" s="3">
        <f>PORTUGAL!N$9</f>
        <v>154.55750052915602</v>
      </c>
      <c r="AI110" s="3">
        <f>PORTUGAL!O$9</f>
        <v>150.93355511974423</v>
      </c>
      <c r="AJ110" s="3">
        <f>PORTUGAL!P$9</f>
        <v>151.02878988879795</v>
      </c>
      <c r="AK110" s="3">
        <f>PORTUGAL!Q$9</f>
        <v>140.54352679616369</v>
      </c>
      <c r="AL110" s="3">
        <f>PORTUGAL!R$9</f>
        <v>142.44002668107419</v>
      </c>
      <c r="AM110" s="3">
        <f>PORTUGAL!S$9</f>
        <v>139.24546263442454</v>
      </c>
      <c r="AN110" s="3">
        <f>PORTUGAL!T$9</f>
        <v>131.25468084951405</v>
      </c>
      <c r="AO110" s="3">
        <f>PORTUGAL!U$9</f>
        <v>129.23714161933503</v>
      </c>
      <c r="AP110" s="3">
        <f>PORTUGAL!V$9</f>
        <v>122.09603722342712</v>
      </c>
      <c r="AQ110" s="3">
        <f>PORTUGAL!W$9</f>
        <v>116.17072889739131</v>
      </c>
      <c r="AR110" s="3">
        <f>PORTUGAL!X$9</f>
        <v>110.55880531544756</v>
      </c>
      <c r="AS110" s="3">
        <f>PORTUGAL!Y$9</f>
        <v>105.67332226276216</v>
      </c>
      <c r="AT110" s="3">
        <f>PORTUGAL!Z$9</f>
        <v>100.12007354015346</v>
      </c>
      <c r="AU110" s="3">
        <f>PORTUGAL!AA$9</f>
        <v>97.638966982762156</v>
      </c>
      <c r="AV110" s="3">
        <f>PORTUGAL!AB$9</f>
        <v>98.868867960971869</v>
      </c>
      <c r="AW110" s="3">
        <f>PORTUGAL!AC$9</f>
        <v>100.51284818772379</v>
      </c>
      <c r="AX110" s="3">
        <f>PORTUGAL!AD$9</f>
        <v>98.812872608184136</v>
      </c>
      <c r="AY110" s="3">
        <f>PORTUGAL!AE$9</f>
        <v>100.35087824874681</v>
      </c>
      <c r="AZ110" s="3">
        <f>PORTUGAL!AF$9</f>
        <v>98.747203302659841</v>
      </c>
      <c r="BA110" s="3">
        <f>PORTUGAL!AG$9</f>
        <v>98.023046468081844</v>
      </c>
      <c r="BB110" s="3">
        <f>PORTUGAL!AH$9</f>
        <v>93.205081968746811</v>
      </c>
      <c r="BC110" s="3">
        <f>PORTUGAL!AI$9</f>
        <v>0</v>
      </c>
      <c r="BD110" s="3">
        <f>PORTUGAL!AJ$9</f>
        <v>0</v>
      </c>
      <c r="BE110" s="3">
        <f>PORTUGAL!AK$9</f>
        <v>0</v>
      </c>
      <c r="BH110" s="3"/>
    </row>
    <row r="111" spans="2:60" x14ac:dyDescent="0.35">
      <c r="B111">
        <v>2017</v>
      </c>
      <c r="C111" s="23">
        <v>110.81807785033249</v>
      </c>
      <c r="D111" s="23">
        <v>99.871995863580565</v>
      </c>
      <c r="E111" s="23">
        <v>66.974332577084397</v>
      </c>
      <c r="F111" s="23">
        <v>771.6860406150895</v>
      </c>
      <c r="G111" s="23">
        <v>896.02805197902808</v>
      </c>
      <c r="H111" s="23">
        <v>10.437482540971867</v>
      </c>
      <c r="I111" s="23">
        <v>139.71111713248081</v>
      </c>
      <c r="J111" s="23">
        <v>12.023988159002556</v>
      </c>
      <c r="K111" s="23">
        <v>186.88835409462916</v>
      </c>
      <c r="L111" s="23">
        <v>75.463595090792836</v>
      </c>
      <c r="M111" s="23">
        <v>100.35087824874681</v>
      </c>
      <c r="N111" s="23">
        <v>635.37897477084402</v>
      </c>
      <c r="O111" s="23">
        <v>65.916658881150894</v>
      </c>
      <c r="P111" s="23">
        <v>86.254489132787725</v>
      </c>
      <c r="Q111" s="23">
        <v>496.4770275419437</v>
      </c>
      <c r="R111" s="23">
        <v>3754.2810644784645</v>
      </c>
      <c r="S111" s="23">
        <v>193.26810269565217</v>
      </c>
      <c r="T111" s="23">
        <v>225.56670256521738</v>
      </c>
      <c r="U111" s="23">
        <v>12000.782255156539</v>
      </c>
      <c r="W111" t="s">
        <v>39</v>
      </c>
      <c r="X111" s="3">
        <f>SPAIN!D$9</f>
        <v>781.49559704552439</v>
      </c>
      <c r="Y111" s="3">
        <f>SPAIN!E$9</f>
        <v>783.83286467365724</v>
      </c>
      <c r="Z111" s="3">
        <f>SPAIN!F$9</f>
        <v>786.1631014552429</v>
      </c>
      <c r="AA111" s="3">
        <f>SPAIN!G$9</f>
        <v>748.65804615805632</v>
      </c>
      <c r="AB111" s="3">
        <f>SPAIN!H$9</f>
        <v>763.56997323478254</v>
      </c>
      <c r="AC111" s="3">
        <f>SPAIN!I$9</f>
        <v>757.7848570424552</v>
      </c>
      <c r="AD111" s="3">
        <f>SPAIN!J$9</f>
        <v>786.49855123734017</v>
      </c>
      <c r="AE111" s="3">
        <f>SPAIN!K$9</f>
        <v>793.2582818982097</v>
      </c>
      <c r="AF111" s="3">
        <f>SPAIN!L$9</f>
        <v>813.55554388132987</v>
      </c>
      <c r="AG111" s="3">
        <f>SPAIN!M$9</f>
        <v>815.54081226649612</v>
      </c>
      <c r="AH111" s="3">
        <f>SPAIN!N$9</f>
        <v>836.21257350127871</v>
      </c>
      <c r="AI111" s="3">
        <f>SPAIN!O$9</f>
        <v>822.68339169309468</v>
      </c>
      <c r="AJ111" s="3">
        <f>SPAIN!P$9</f>
        <v>821.20259901432223</v>
      </c>
      <c r="AK111" s="3">
        <f>SPAIN!Q$9</f>
        <v>832.58991329616367</v>
      </c>
      <c r="AL111" s="3">
        <f>SPAIN!R$9</f>
        <v>834.16533458516619</v>
      </c>
      <c r="AM111" s="3">
        <f>SPAIN!S$9</f>
        <v>801.46740774578006</v>
      </c>
      <c r="AN111" s="3">
        <f>SPAIN!T$9</f>
        <v>788.81651835805633</v>
      </c>
      <c r="AO111" s="3">
        <f>SPAIN!U$9</f>
        <v>794.99569637800505</v>
      </c>
      <c r="AP111" s="3">
        <f>SPAIN!V$9</f>
        <v>701.34556239999995</v>
      </c>
      <c r="AQ111" s="3">
        <f>SPAIN!W$9</f>
        <v>663.38254245780047</v>
      </c>
      <c r="AR111" s="3">
        <f>SPAIN!X$9</f>
        <v>644.60738129923266</v>
      </c>
      <c r="AS111" s="3">
        <f>SPAIN!Y$9</f>
        <v>635.17251005728906</v>
      </c>
      <c r="AT111" s="3">
        <f>SPAIN!Z$9</f>
        <v>618.47026455063929</v>
      </c>
      <c r="AU111" s="3">
        <f>SPAIN!AA$9</f>
        <v>600.07072432659845</v>
      </c>
      <c r="AV111" s="3">
        <f>SPAIN!AB$9</f>
        <v>614.79017032122761</v>
      </c>
      <c r="AW111" s="3">
        <f>SPAIN!AC$9</f>
        <v>628.21769081969308</v>
      </c>
      <c r="AX111" s="3">
        <f>SPAIN!AD$9</f>
        <v>618.67245129386197</v>
      </c>
      <c r="AY111" s="3">
        <f>SPAIN!AE$9</f>
        <v>635.37897477084402</v>
      </c>
      <c r="AZ111" s="3">
        <f>SPAIN!AF$9</f>
        <v>630.78336966342715</v>
      </c>
      <c r="BA111" s="3">
        <f>SPAIN!AG$9</f>
        <v>610.53198460971873</v>
      </c>
      <c r="BB111" s="3">
        <f>SPAIN!AH$9</f>
        <v>588.14360637672632</v>
      </c>
      <c r="BC111" s="3">
        <f>SPAIN!AI$9</f>
        <v>0</v>
      </c>
      <c r="BD111" s="3">
        <f>SPAIN!AJ$9</f>
        <v>0</v>
      </c>
      <c r="BE111" s="3">
        <f>SPAIN!AK$9</f>
        <v>0</v>
      </c>
    </row>
    <row r="112" spans="2:60" x14ac:dyDescent="0.35">
      <c r="B112">
        <v>2018</v>
      </c>
      <c r="C112" s="23">
        <v>108.37903916501278</v>
      </c>
      <c r="D112" s="23">
        <v>97.217323821739129</v>
      </c>
      <c r="E112" s="23">
        <v>65.792756507058826</v>
      </c>
      <c r="F112" s="23">
        <v>749.82179830639382</v>
      </c>
      <c r="G112" s="23">
        <v>849.11356932634271</v>
      </c>
      <c r="H112" s="23">
        <v>10.452259108762149</v>
      </c>
      <c r="I112" s="23">
        <v>145.3076414910486</v>
      </c>
      <c r="J112" s="23">
        <v>11.508068251253199</v>
      </c>
      <c r="K112" s="23">
        <v>182.9578773163683</v>
      </c>
      <c r="L112" s="23">
        <v>75.477110593401534</v>
      </c>
      <c r="M112" s="23">
        <v>98.747203302659841</v>
      </c>
      <c r="N112" s="23">
        <v>630.78336966342715</v>
      </c>
      <c r="O112" s="23">
        <v>64.42794528202046</v>
      </c>
      <c r="P112" s="23">
        <v>84.96595093340153</v>
      </c>
      <c r="Q112" s="23">
        <v>482.87183860051152</v>
      </c>
      <c r="R112" s="23">
        <v>3657.8237516694012</v>
      </c>
      <c r="S112" s="23">
        <v>195.39820421739131</v>
      </c>
      <c r="T112" s="23">
        <v>226.51361326086956</v>
      </c>
      <c r="U112" s="23">
        <v>12278.797000736304</v>
      </c>
      <c r="W112" t="s">
        <v>41</v>
      </c>
      <c r="X112" s="3">
        <f>SWITZERLAND!D$9</f>
        <v>100.5498493573913</v>
      </c>
      <c r="Y112" s="3">
        <f>SWITZERLAND!E$9</f>
        <v>98.825039791918158</v>
      </c>
      <c r="Z112" s="3">
        <f>SWITZERLAND!F$9</f>
        <v>96.414582943017905</v>
      </c>
      <c r="AA112" s="3">
        <f>SWITZERLAND!G$9</f>
        <v>91.98018108480818</v>
      </c>
      <c r="AB112" s="3">
        <f>SWITZERLAND!H$9</f>
        <v>90.89382416757033</v>
      </c>
      <c r="AC112" s="3">
        <f>SWITZERLAND!I$9</f>
        <v>89.401835383017911</v>
      </c>
      <c r="AD112" s="3">
        <f>SWITZERLAND!J$9</f>
        <v>86.670245344654731</v>
      </c>
      <c r="AE112" s="3">
        <f>SWITZERLAND!K$9</f>
        <v>83.611135252736574</v>
      </c>
      <c r="AF112" s="3">
        <f>SWITZERLAND!L$9</f>
        <v>83.221305398823532</v>
      </c>
      <c r="AG112" s="3">
        <f>SWITZERLAND!M$9</f>
        <v>82.801904218209728</v>
      </c>
      <c r="AH112" s="3">
        <f>SWITZERLAND!N$9</f>
        <v>82.59124051294117</v>
      </c>
      <c r="AI112" s="3">
        <f>SWITZERLAND!O$9</f>
        <v>81.60905623634271</v>
      </c>
      <c r="AJ112" s="3">
        <f>SWITZERLAND!P$9</f>
        <v>79.314771718823536</v>
      </c>
      <c r="AK112" s="3">
        <f>SWITZERLAND!Q$9</f>
        <v>77.898159295907931</v>
      </c>
      <c r="AL112" s="3">
        <f>SWITZERLAND!R$9</f>
        <v>77.279308785984654</v>
      </c>
      <c r="AM112" s="3">
        <f>SWITZERLAND!S$9</f>
        <v>77.985135937416885</v>
      </c>
      <c r="AN112" s="3">
        <f>SWITZERLAND!T$9</f>
        <v>77.659190260843985</v>
      </c>
      <c r="AO112" s="3">
        <f>SWITZERLAND!U$9</f>
        <v>77.7489091240665</v>
      </c>
      <c r="AP112" s="3">
        <f>SWITZERLAND!V$9</f>
        <v>77.24914597933504</v>
      </c>
      <c r="AQ112" s="3">
        <f>SWITZERLAND!W$9</f>
        <v>74.273672711841428</v>
      </c>
      <c r="AR112" s="3">
        <f>SWITZERLAND!X$9</f>
        <v>73.751630139514063</v>
      </c>
      <c r="AS112" s="3">
        <f>SWITZERLAND!Y$9</f>
        <v>71.645568104245527</v>
      </c>
      <c r="AT112" s="3">
        <f>SWITZERLAND!Z$9</f>
        <v>71.239901531790281</v>
      </c>
      <c r="AU112" s="3">
        <f>SWITZERLAND!AA$9</f>
        <v>70.577822208030682</v>
      </c>
      <c r="AV112" s="3">
        <f>SWITZERLAND!AB$9</f>
        <v>69.667303879693094</v>
      </c>
      <c r="AW112" s="3">
        <f>SWITZERLAND!AC$9</f>
        <v>67.724476452455235</v>
      </c>
      <c r="AX112" s="3">
        <f>SWITZERLAND!AD$9</f>
        <v>67.034955208797953</v>
      </c>
      <c r="AY112" s="3">
        <f>SWITZERLAND!AE$9</f>
        <v>65.916658881150894</v>
      </c>
      <c r="AZ112" s="3">
        <f>SWITZERLAND!AF$9</f>
        <v>64.42794528202046</v>
      </c>
      <c r="BA112" s="3">
        <f>SWITZERLAND!AG$9</f>
        <v>62.764556316035808</v>
      </c>
      <c r="BB112" s="3">
        <f>SWITZERLAND!AH$9</f>
        <v>60.211024619386194</v>
      </c>
      <c r="BC112" s="3">
        <f>SWITZERLAND!AI$9</f>
        <v>0</v>
      </c>
      <c r="BD112" s="3">
        <f>SWITZERLAND!AJ$9</f>
        <v>0</v>
      </c>
      <c r="BE112" s="3">
        <f>SWITZERLAND!AK$9</f>
        <v>0</v>
      </c>
      <c r="BG112"/>
    </row>
    <row r="113" spans="2:59" x14ac:dyDescent="0.35">
      <c r="B113">
        <v>2019</v>
      </c>
      <c r="C113" s="23">
        <v>103.62436449002558</v>
      </c>
      <c r="D113" s="23">
        <v>91.321817923196932</v>
      </c>
      <c r="E113" s="23">
        <v>62.993263906445009</v>
      </c>
      <c r="F113" s="23">
        <v>727.79938870076728</v>
      </c>
      <c r="G113" s="23">
        <v>810.99553264757037</v>
      </c>
      <c r="H113" s="23">
        <v>10.005838754542198</v>
      </c>
      <c r="I113" s="23">
        <v>134.65363657672634</v>
      </c>
      <c r="J113" s="23">
        <v>11.086732226526856</v>
      </c>
      <c r="K113" s="23">
        <v>173.48912336930948</v>
      </c>
      <c r="L113" s="23">
        <v>71.586610648286452</v>
      </c>
      <c r="M113" s="23">
        <v>98.023046468081844</v>
      </c>
      <c r="N113" s="23">
        <v>610.53198460971873</v>
      </c>
      <c r="O113" s="23">
        <v>62.764556316035808</v>
      </c>
      <c r="P113" s="23">
        <v>82.036027449155995</v>
      </c>
      <c r="Q113" s="23">
        <v>463.00834762966758</v>
      </c>
      <c r="R113" s="23">
        <v>3513.9202717160565</v>
      </c>
      <c r="S113" s="23">
        <v>195.24338765217394</v>
      </c>
      <c r="T113" s="23">
        <v>235.15423278260872</v>
      </c>
      <c r="U113" s="23">
        <v>12552.733157696905</v>
      </c>
      <c r="W113" t="s">
        <v>40</v>
      </c>
      <c r="X113" s="3">
        <f>SWEDEN!D$9</f>
        <v>137.68735550705884</v>
      </c>
      <c r="Y113" s="3">
        <f>SWEDEN!E$9</f>
        <v>137.36823225319694</v>
      </c>
      <c r="Z113" s="3">
        <f>SWEDEN!F$9</f>
        <v>133.94721057099741</v>
      </c>
      <c r="AA113" s="3">
        <f>SWEDEN!G$9</f>
        <v>131.0226550741688</v>
      </c>
      <c r="AB113" s="3">
        <f>SWEDEN!H$9</f>
        <v>132.83484465856776</v>
      </c>
      <c r="AC113" s="3">
        <f>SWEDEN!I$9</f>
        <v>128.8968467766752</v>
      </c>
      <c r="AD113" s="3">
        <f>SWEDEN!J$9</f>
        <v>127.38544419928388</v>
      </c>
      <c r="AE113" s="3">
        <f>SWEDEN!K$9</f>
        <v>124.94906145002557</v>
      </c>
      <c r="AF113" s="3">
        <f>SWEDEN!L$9</f>
        <v>121.5157152835294</v>
      </c>
      <c r="AG113" s="3">
        <f>SWEDEN!M$9</f>
        <v>118.30785973248084</v>
      </c>
      <c r="AH113" s="3">
        <f>SWEDEN!N$9</f>
        <v>116.84414911360614</v>
      </c>
      <c r="AI113" s="3">
        <f>SWEDEN!O$9</f>
        <v>113.38624545974426</v>
      </c>
      <c r="AJ113" s="3">
        <f>SWEDEN!P$9</f>
        <v>110.84620170056266</v>
      </c>
      <c r="AK113" s="3">
        <f>SWEDEN!Q$9</f>
        <v>109.65037094690538</v>
      </c>
      <c r="AL113" s="3">
        <f>SWEDEN!R$9</f>
        <v>108.73810470997442</v>
      </c>
      <c r="AM113" s="3">
        <f>SWEDEN!S$9</f>
        <v>106.55669885375958</v>
      </c>
      <c r="AN113" s="3">
        <f>SWEDEN!T$9</f>
        <v>105.29538813401535</v>
      </c>
      <c r="AO113" s="3">
        <f>SWEDEN!U$9</f>
        <v>103.66499213161126</v>
      </c>
      <c r="AP113" s="3">
        <f>SWEDEN!V$9</f>
        <v>101.54498646675192</v>
      </c>
      <c r="AQ113" s="3">
        <f>SWEDEN!W$9</f>
        <v>95.355595959181585</v>
      </c>
      <c r="AR113" s="3">
        <f>SWEDEN!X$9</f>
        <v>97.077045899897698</v>
      </c>
      <c r="AS113" s="3">
        <f>SWEDEN!Y$9</f>
        <v>94.680513096163679</v>
      </c>
      <c r="AT113" s="3">
        <f>SWEDEN!Z$9</f>
        <v>91.708218593299222</v>
      </c>
      <c r="AU113" s="3">
        <f>SWEDEN!AA$9</f>
        <v>91.4150910571867</v>
      </c>
      <c r="AV113" s="3">
        <f>SWEDEN!AB$9</f>
        <v>90.720398858925833</v>
      </c>
      <c r="AW113" s="3">
        <f>SWEDEN!AC$9</f>
        <v>89.541470128746809</v>
      </c>
      <c r="AX113" s="3">
        <f>SWEDEN!AD$9</f>
        <v>87.717300652327367</v>
      </c>
      <c r="AY113" s="3">
        <f>SWEDEN!AE$9</f>
        <v>86.254489132787725</v>
      </c>
      <c r="AZ113" s="3">
        <f>SWEDEN!AF$9</f>
        <v>84.96595093340153</v>
      </c>
      <c r="BA113" s="3">
        <f>SWEDEN!AG$9</f>
        <v>82.036027449155995</v>
      </c>
      <c r="BB113" s="3">
        <f>SWEDEN!AH$9</f>
        <v>79.840145865422002</v>
      </c>
      <c r="BC113" s="3">
        <f>SWEDEN!AI$9</f>
        <v>0</v>
      </c>
      <c r="BD113" s="3">
        <f>SWEDEN!AJ$9</f>
        <v>0</v>
      </c>
      <c r="BE113" s="3">
        <f>SWEDEN!AK$9</f>
        <v>0</v>
      </c>
      <c r="BG113"/>
    </row>
    <row r="114" spans="2:59" x14ac:dyDescent="0.35">
      <c r="B114">
        <v>2020</v>
      </c>
      <c r="C114" s="23">
        <v>97.016505520153459</v>
      </c>
      <c r="D114" s="23">
        <v>89.892264415345267</v>
      </c>
      <c r="E114" s="23">
        <v>57.326541401687983</v>
      </c>
      <c r="F114" s="23">
        <v>672.68069104245524</v>
      </c>
      <c r="G114" s="23">
        <v>740.48080799590798</v>
      </c>
      <c r="H114" s="23">
        <v>9.5116962213196938</v>
      </c>
      <c r="I114" s="23">
        <v>130.53505493913042</v>
      </c>
      <c r="J114" s="23">
        <v>9.9530861581994898</v>
      </c>
      <c r="K114" s="23">
        <v>166.57358338925832</v>
      </c>
      <c r="L114" s="23">
        <v>68.528564290332469</v>
      </c>
      <c r="M114" s="23">
        <v>93.205081968746811</v>
      </c>
      <c r="N114" s="23">
        <v>588.14360637672632</v>
      </c>
      <c r="O114" s="23">
        <v>60.211024619386194</v>
      </c>
      <c r="P114" s="23">
        <v>79.840145865422002</v>
      </c>
      <c r="Q114" s="23">
        <v>425.29430705319692</v>
      </c>
      <c r="R114" s="23">
        <v>3289.1929612572685</v>
      </c>
      <c r="S114" s="23">
        <v>184.7012449130435</v>
      </c>
      <c r="T114" s="23">
        <v>203.07764947826087</v>
      </c>
      <c r="U114" s="23">
        <v>12498.490299271225</v>
      </c>
      <c r="W114" t="s">
        <v>122</v>
      </c>
      <c r="X114" s="3">
        <f>'UNITED KINGDOM'!D$9</f>
        <v>1203.640628024041</v>
      </c>
      <c r="Y114" s="3">
        <f>'UNITED KINGDOM'!E$9</f>
        <v>1177.8367002097189</v>
      </c>
      <c r="Z114" s="3">
        <f>'UNITED KINGDOM'!F$9</f>
        <v>1153.1493410813298</v>
      </c>
      <c r="AA114" s="3">
        <f>'UNITED KINGDOM'!G$9</f>
        <v>1106.1599110434781</v>
      </c>
      <c r="AB114" s="3">
        <f>'UNITED KINGDOM'!H$9</f>
        <v>1093.7009646705883</v>
      </c>
      <c r="AC114" s="3">
        <f>'UNITED KINGDOM'!I$9</f>
        <v>1047.042021601023</v>
      </c>
      <c r="AD114" s="3">
        <f>'UNITED KINGDOM'!J$9</f>
        <v>1029.0601178547315</v>
      </c>
      <c r="AE114" s="3">
        <f>'UNITED KINGDOM'!K$9</f>
        <v>980.27828425524285</v>
      </c>
      <c r="AF114" s="3">
        <f>'UNITED KINGDOM'!L$9</f>
        <v>956.80539375038359</v>
      </c>
      <c r="AG114" s="3">
        <f>'UNITED KINGDOM'!M$9</f>
        <v>915.73131514475699</v>
      </c>
      <c r="AH114" s="3">
        <f>'UNITED KINGDOM'!N$9</f>
        <v>884.32228718414319</v>
      </c>
      <c r="AI114" s="3">
        <f>'UNITED KINGDOM'!O$9</f>
        <v>861.95343465984649</v>
      </c>
      <c r="AJ114" s="3">
        <f>'UNITED KINGDOM'!P$9</f>
        <v>830.10381199386188</v>
      </c>
      <c r="AK114" s="3">
        <f>'UNITED KINGDOM'!Q$9</f>
        <v>813.52134141585668</v>
      </c>
      <c r="AL114" s="3">
        <f>'UNITED KINGDOM'!R$9</f>
        <v>797.91323670076724</v>
      </c>
      <c r="AM114" s="3">
        <f>'UNITED KINGDOM'!S$9</f>
        <v>785.10106770690538</v>
      </c>
      <c r="AN114" s="3">
        <f>'UNITED KINGDOM'!T$9</f>
        <v>759.91142761739127</v>
      </c>
      <c r="AO114" s="3">
        <f>'UNITED KINGDOM'!U$9</f>
        <v>730.00695893964212</v>
      </c>
      <c r="AP114" s="3">
        <f>'UNITED KINGDOM'!V$9</f>
        <v>667.40448445677748</v>
      </c>
      <c r="AQ114" s="3">
        <f>'UNITED KINGDOM'!W$9</f>
        <v>609.13318725626596</v>
      </c>
      <c r="AR114" s="3">
        <f>'UNITED KINGDOM'!X$9</f>
        <v>602.40147012276225</v>
      </c>
      <c r="AS114" s="3">
        <f>'UNITED KINGDOM'!Y$9</f>
        <v>572.94692520255762</v>
      </c>
      <c r="AT114" s="3">
        <f>'UNITED KINGDOM'!Z$9</f>
        <v>576.59505663171353</v>
      </c>
      <c r="AU114" s="3">
        <f>'UNITED KINGDOM'!AA$9</f>
        <v>553.94634510639389</v>
      </c>
      <c r="AV114" s="3">
        <f>'UNITED KINGDOM'!AB$9</f>
        <v>537.79224342762143</v>
      </c>
      <c r="AW114" s="3">
        <f>'UNITED KINGDOM'!AC$9</f>
        <v>527.83091937595907</v>
      </c>
      <c r="AX114" s="3">
        <f>'UNITED KINGDOM'!AD$9</f>
        <v>503.85166290511506</v>
      </c>
      <c r="AY114" s="3">
        <f>'UNITED KINGDOM'!AE$9</f>
        <v>496.4770275419437</v>
      </c>
      <c r="AZ114" s="3">
        <f>'UNITED KINGDOM'!AF$9</f>
        <v>482.87183860051152</v>
      </c>
      <c r="BA114" s="3">
        <f>'UNITED KINGDOM'!AG$9</f>
        <v>463.00834762966758</v>
      </c>
      <c r="BB114" s="3">
        <f>'UNITED KINGDOM'!AH$9</f>
        <v>425.29430705319692</v>
      </c>
      <c r="BC114" s="3">
        <f>'UNITED KINGDOM'!AI$9</f>
        <v>0</v>
      </c>
      <c r="BD114" s="3">
        <f>'UNITED KINGDOM'!AJ$9</f>
        <v>0</v>
      </c>
      <c r="BE114" s="3">
        <f>'UNITED KINGDOM'!AK$9</f>
        <v>0</v>
      </c>
      <c r="BG114"/>
    </row>
    <row r="115" spans="2:59" x14ac:dyDescent="0.35">
      <c r="B115">
        <v>2021</v>
      </c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W115" t="s">
        <v>121</v>
      </c>
      <c r="X115" s="3">
        <f>SUM(X100:X114)</f>
        <v>6291.5346935896214</v>
      </c>
      <c r="Y115" s="3">
        <f t="shared" ref="Y115:BE115" si="4">SUM(Y100:Y114)</f>
        <v>6174.6889658194723</v>
      </c>
      <c r="Z115" s="3">
        <f t="shared" si="4"/>
        <v>6015.2873608000818</v>
      </c>
      <c r="AA115" s="3">
        <f t="shared" si="4"/>
        <v>5838.9877177081744</v>
      </c>
      <c r="AB115" s="3">
        <f t="shared" si="4"/>
        <v>5713.2652593627054</v>
      </c>
      <c r="AC115" s="3">
        <f t="shared" si="4"/>
        <v>5579.9308707967211</v>
      </c>
      <c r="AD115" s="3">
        <f t="shared" si="4"/>
        <v>5567.3478032028488</v>
      </c>
      <c r="AE115" s="3">
        <f t="shared" si="4"/>
        <v>5432.3234277707015</v>
      </c>
      <c r="AF115" s="3">
        <f t="shared" si="4"/>
        <v>5414.6094333705123</v>
      </c>
      <c r="AG115" s="3">
        <f t="shared" si="4"/>
        <v>5328.2316740849046</v>
      </c>
      <c r="AH115" s="3">
        <f t="shared" si="4"/>
        <v>5242.3160018423841</v>
      </c>
      <c r="AI115" s="3">
        <f t="shared" si="4"/>
        <v>5150.8014452132793</v>
      </c>
      <c r="AJ115" s="3">
        <f t="shared" si="4"/>
        <v>5037.0487547783887</v>
      </c>
      <c r="AK115" s="3">
        <f t="shared" si="4"/>
        <v>4976.5538965555452</v>
      </c>
      <c r="AL115" s="3">
        <f t="shared" si="4"/>
        <v>4901.4545271715697</v>
      </c>
      <c r="AM115" s="3">
        <f t="shared" si="4"/>
        <v>4801.0055385145988</v>
      </c>
      <c r="AN115" s="3">
        <f t="shared" si="4"/>
        <v>4712.3284956340813</v>
      </c>
      <c r="AO115" s="3">
        <f t="shared" si="4"/>
        <v>4632.5707093359188</v>
      </c>
      <c r="AP115" s="3">
        <f t="shared" si="4"/>
        <v>4388.2543237942455</v>
      </c>
      <c r="AQ115" s="3">
        <f t="shared" si="4"/>
        <v>4170.2386565273555</v>
      </c>
      <c r="AR115" s="3">
        <f t="shared" si="4"/>
        <v>4135.1882457551974</v>
      </c>
      <c r="AS115" s="3">
        <f t="shared" si="4"/>
        <v>4025.1255381050541</v>
      </c>
      <c r="AT115" s="3">
        <f t="shared" si="4"/>
        <v>3981.5797553808488</v>
      </c>
      <c r="AU115" s="3">
        <f t="shared" si="4"/>
        <v>3919.438753787816</v>
      </c>
      <c r="AV115" s="3">
        <f t="shared" si="4"/>
        <v>3873.7087329023789</v>
      </c>
      <c r="AW115" s="3">
        <f t="shared" si="4"/>
        <v>3866.6230182511249</v>
      </c>
      <c r="AX115" s="3">
        <f t="shared" si="4"/>
        <v>3793.7389182038673</v>
      </c>
      <c r="AY115" s="3">
        <f t="shared" si="4"/>
        <v>3754.2810644784645</v>
      </c>
      <c r="AZ115" s="3">
        <f t="shared" si="4"/>
        <v>3657.8237516694012</v>
      </c>
      <c r="BA115" s="3">
        <f t="shared" si="4"/>
        <v>3513.9202717160565</v>
      </c>
      <c r="BB115" s="3">
        <f t="shared" si="4"/>
        <v>3289.1929612572685</v>
      </c>
      <c r="BC115" s="3">
        <f t="shared" si="4"/>
        <v>0</v>
      </c>
      <c r="BD115" s="3">
        <f t="shared" si="4"/>
        <v>0</v>
      </c>
      <c r="BE115" s="3">
        <f t="shared" si="4"/>
        <v>0</v>
      </c>
      <c r="BG115"/>
    </row>
    <row r="116" spans="2:59" x14ac:dyDescent="0.35">
      <c r="B116">
        <v>2022</v>
      </c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W116" t="s">
        <v>84</v>
      </c>
      <c r="X116" s="3">
        <f>'NORTH SEA'!D$9</f>
        <v>194.16032786956524</v>
      </c>
      <c r="Y116" s="3">
        <f>'NORTH SEA'!E$9</f>
        <v>202.28430995652178</v>
      </c>
      <c r="Z116" s="3">
        <f>'NORTH SEA'!F$9</f>
        <v>217.52313465217392</v>
      </c>
      <c r="AA116" s="3">
        <f>'NORTH SEA'!G$9</f>
        <v>212.32251082608695</v>
      </c>
      <c r="AB116" s="3">
        <f>'NORTH SEA'!H$9</f>
        <v>217.92080982608695</v>
      </c>
      <c r="AC116" s="3">
        <f>'NORTH SEA'!I$9</f>
        <v>225.3018682173913</v>
      </c>
      <c r="AD116" s="3">
        <f>'NORTH SEA'!J$9</f>
        <v>229.85489891304346</v>
      </c>
      <c r="AE116" s="3">
        <f>'NORTH SEA'!K$9</f>
        <v>235.47219926086959</v>
      </c>
      <c r="AF116" s="3">
        <f>'NORTH SEA'!L$9</f>
        <v>242.20001917391306</v>
      </c>
      <c r="AG116" s="3">
        <f>'NORTH SEA'!M$9</f>
        <v>254.14687900000001</v>
      </c>
      <c r="AH116" s="3">
        <f>'NORTH SEA'!N$9</f>
        <v>266.94193126086958</v>
      </c>
      <c r="AI116" s="3">
        <f>'NORTH SEA'!O$9</f>
        <v>263.14015000000001</v>
      </c>
      <c r="AJ116" s="3">
        <f>'NORTH SEA'!P$9</f>
        <v>257.92972313043481</v>
      </c>
      <c r="AK116" s="3">
        <f>'NORTH SEA'!Q$9</f>
        <v>252.63787073913045</v>
      </c>
      <c r="AL116" s="3">
        <f>'NORTH SEA'!R$9</f>
        <v>249.4531714347826</v>
      </c>
      <c r="AM116" s="3">
        <f>'NORTH SEA'!S$9</f>
        <v>245.42446113043479</v>
      </c>
      <c r="AN116" s="3">
        <f>'NORTH SEA'!T$9</f>
        <v>241.96166095652171</v>
      </c>
      <c r="AO116" s="3">
        <f>'NORTH SEA'!U$9</f>
        <v>237.0056825652174</v>
      </c>
      <c r="AP116" s="3">
        <f>'NORTH SEA'!V$9</f>
        <v>221.02503226086955</v>
      </c>
      <c r="AQ116" s="3">
        <f>'NORTH SEA'!W$9</f>
        <v>211.51557608695649</v>
      </c>
      <c r="AR116" s="3">
        <f>'NORTH SEA'!X$9</f>
        <v>221.53348760869568</v>
      </c>
      <c r="AS116" s="3">
        <f>'NORTH SEA'!Y$9</f>
        <v>215.90342047826087</v>
      </c>
      <c r="AT116" s="3">
        <f>'NORTH SEA'!Z$9</f>
        <v>213.92612743478259</v>
      </c>
      <c r="AU116" s="3">
        <f>'NORTH SEA'!AA$9</f>
        <v>208.26025043478259</v>
      </c>
      <c r="AV116" s="3">
        <f>'NORTH SEA'!AB$9</f>
        <v>190.67070339130433</v>
      </c>
      <c r="AW116" s="3">
        <f>'NORTH SEA'!AC$9</f>
        <v>196.20290900000001</v>
      </c>
      <c r="AX116" s="3">
        <f>'NORTH SEA'!AD$9</f>
        <v>191.74080313043478</v>
      </c>
      <c r="AY116" s="3">
        <f>'NORTH SEA'!AE$9</f>
        <v>193.26810269565217</v>
      </c>
      <c r="AZ116" s="3">
        <f>'NORTH SEA'!AF$9</f>
        <v>195.39820421739131</v>
      </c>
      <c r="BA116" s="3">
        <f>'NORTH SEA'!AG$9</f>
        <v>195.24338765217394</v>
      </c>
      <c r="BB116" s="3">
        <f>'NORTH SEA'!AH$9</f>
        <v>184.7012449130435</v>
      </c>
      <c r="BC116" s="3">
        <f>'NORTH SEA'!AI$9</f>
        <v>0</v>
      </c>
      <c r="BD116" s="3">
        <f>'NORTH SEA'!AJ$9</f>
        <v>0</v>
      </c>
      <c r="BE116" s="3">
        <f>'NORTH SEA'!AK$9</f>
        <v>0</v>
      </c>
      <c r="BG116"/>
    </row>
    <row r="117" spans="2:59" x14ac:dyDescent="0.35">
      <c r="B117">
        <v>2023</v>
      </c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W117" t="s">
        <v>123</v>
      </c>
      <c r="X117" s="3">
        <f>'NE ATLANTIC'!D$9</f>
        <v>236.39600599999997</v>
      </c>
      <c r="Y117" s="3">
        <f>'NE ATLANTIC'!E$9</f>
        <v>246.28719713043481</v>
      </c>
      <c r="Z117" s="3">
        <f>'NE ATLANTIC'!F$9</f>
        <v>264.84092204347826</v>
      </c>
      <c r="AA117" s="3">
        <f>'NE ATLANTIC'!G$9</f>
        <v>258.50900691304349</v>
      </c>
      <c r="AB117" s="3">
        <f>'NE ATLANTIC'!H$9</f>
        <v>265.32510352173909</v>
      </c>
      <c r="AC117" s="3">
        <f>'NE ATLANTIC'!I$9</f>
        <v>274.3117628695652</v>
      </c>
      <c r="AD117" s="3">
        <f>'NE ATLANTIC'!J$9</f>
        <v>279.85521382608692</v>
      </c>
      <c r="AE117" s="3">
        <f>'NE ATLANTIC'!K$9</f>
        <v>286.69444513043481</v>
      </c>
      <c r="AF117" s="3">
        <f>'NE ATLANTIC'!L$9</f>
        <v>294.88576721739128</v>
      </c>
      <c r="AG117" s="3">
        <f>'NE ATLANTIC'!M$9</f>
        <v>309.4314269565217</v>
      </c>
      <c r="AH117" s="3">
        <f>'NE ATLANTIC'!N$9</f>
        <v>322.57920739130435</v>
      </c>
      <c r="AI117" s="3">
        <f>'NE ATLANTIC'!O$9</f>
        <v>318.51430130434784</v>
      </c>
      <c r="AJ117" s="3">
        <f>'NE ATLANTIC'!P$9</f>
        <v>311.62475826086956</v>
      </c>
      <c r="AK117" s="3">
        <f>'NE ATLANTIC'!Q$9</f>
        <v>306.65964304347824</v>
      </c>
      <c r="AL117" s="3">
        <f>'NE ATLANTIC'!R$9</f>
        <v>303.1494382608696</v>
      </c>
      <c r="AM117" s="3">
        <f>'NE ATLANTIC'!S$9</f>
        <v>297.54396334782609</v>
      </c>
      <c r="AN117" s="3">
        <f>'NE ATLANTIC'!T$9</f>
        <v>293.03191034782606</v>
      </c>
      <c r="AO117" s="3">
        <f>'NE ATLANTIC'!U$9</f>
        <v>287.93668613043479</v>
      </c>
      <c r="AP117" s="3">
        <f>'NE ATLANTIC'!V$9</f>
        <v>263.8659142608696</v>
      </c>
      <c r="AQ117" s="3">
        <f>'NE ATLANTIC'!W$9</f>
        <v>249.47254773913045</v>
      </c>
      <c r="AR117" s="3">
        <f>'NE ATLANTIC'!X$9</f>
        <v>268.75772517391306</v>
      </c>
      <c r="AS117" s="3">
        <f>'NE ATLANTIC'!Y$9</f>
        <v>263.28477547826088</v>
      </c>
      <c r="AT117" s="3">
        <f>'NE ATLANTIC'!Z$9</f>
        <v>258.70618047826082</v>
      </c>
      <c r="AU117" s="3">
        <f>'NE ATLANTIC'!AA$9</f>
        <v>250.81536078260868</v>
      </c>
      <c r="AV117" s="3">
        <f>'NE ATLANTIC'!AB$9</f>
        <v>221.94812834782607</v>
      </c>
      <c r="AW117" s="3">
        <f>'NE ATLANTIC'!AC$9</f>
        <v>229.36576234782609</v>
      </c>
      <c r="AX117" s="3">
        <f>'NE ATLANTIC'!AD$9</f>
        <v>221.48319839130434</v>
      </c>
      <c r="AY117" s="3">
        <f>'NE ATLANTIC'!AE$9</f>
        <v>225.56670256521738</v>
      </c>
      <c r="AZ117" s="3">
        <f>'NE ATLANTIC'!AF$9</f>
        <v>226.51361326086956</v>
      </c>
      <c r="BA117" s="3">
        <f>'NE ATLANTIC'!AG$9</f>
        <v>235.15423278260872</v>
      </c>
      <c r="BB117" s="3">
        <f>'NE ATLANTIC'!AH$9</f>
        <v>203.07764947826087</v>
      </c>
      <c r="BC117" s="3">
        <f>'NE ATLANTIC'!AI$9</f>
        <v>0</v>
      </c>
      <c r="BD117" s="3">
        <f>'NE ATLANTIC'!AJ$9</f>
        <v>0</v>
      </c>
      <c r="BE117" s="3">
        <f>'NE ATLANTIC'!AK$9</f>
        <v>0</v>
      </c>
      <c r="BG117"/>
    </row>
    <row r="118" spans="2:59" x14ac:dyDescent="0.35">
      <c r="B118" t="s">
        <v>91</v>
      </c>
      <c r="C118" s="3">
        <f>AVERAGE(C91:C97)</f>
        <v>186.63062140987208</v>
      </c>
      <c r="D118" s="3">
        <f t="shared" ref="D118:U118" si="5">AVERAGE(D91:D97)</f>
        <v>157.10262248368286</v>
      </c>
      <c r="E118" s="3">
        <f t="shared" si="5"/>
        <v>106.75779155519183</v>
      </c>
      <c r="F118" s="3">
        <f t="shared" si="5"/>
        <v>1058.8335933473147</v>
      </c>
      <c r="G118" s="3">
        <f t="shared" si="5"/>
        <v>1085.6458826</v>
      </c>
      <c r="H118" s="3">
        <f t="shared" si="5"/>
        <v>13.48504185684399</v>
      </c>
      <c r="I118" s="3">
        <f t="shared" si="5"/>
        <v>154.77189309718668</v>
      </c>
      <c r="J118" s="3">
        <f t="shared" si="5"/>
        <v>17.307217297687981</v>
      </c>
      <c r="K118" s="3">
        <f t="shared" si="5"/>
        <v>296.04052737416879</v>
      </c>
      <c r="L118" s="3">
        <f t="shared" si="5"/>
        <v>90.915860918618918</v>
      </c>
      <c r="M118" s="3">
        <f t="shared" si="5"/>
        <v>149.30587282230181</v>
      </c>
      <c r="N118" s="3">
        <f t="shared" si="5"/>
        <v>819.29187365012785</v>
      </c>
      <c r="O118" s="3">
        <f t="shared" si="5"/>
        <v>81.578224661969315</v>
      </c>
      <c r="P118" s="3">
        <f t="shared" si="5"/>
        <v>116.49994338383632</v>
      </c>
      <c r="Q118" s="3">
        <f t="shared" si="5"/>
        <v>891.81655262915604</v>
      </c>
      <c r="R118" s="3">
        <f t="shared" si="5"/>
        <v>5225.9835190879594</v>
      </c>
      <c r="S118" s="3">
        <f t="shared" si="5"/>
        <v>253.20982465217392</v>
      </c>
      <c r="T118" s="3">
        <f t="shared" si="5"/>
        <v>307.19850704347829</v>
      </c>
      <c r="U118" s="3">
        <f t="shared" si="5"/>
        <v>10914.424933591046</v>
      </c>
      <c r="W118" t="s">
        <v>79</v>
      </c>
      <c r="X118" s="3">
        <f>OTHER!D$9</f>
        <v>13765.620906264632</v>
      </c>
      <c r="Y118" s="3">
        <f>OTHER!E$9</f>
        <v>13162.849557572667</v>
      </c>
      <c r="Z118" s="3">
        <f>OTHER!F$9</f>
        <v>12855.32215615104</v>
      </c>
      <c r="AA118" s="3">
        <f>OTHER!G$9</f>
        <v>12192.032163975593</v>
      </c>
      <c r="AB118" s="3">
        <f>OTHER!H$9</f>
        <v>11748.723362507157</v>
      </c>
      <c r="AC118" s="3">
        <f>OTHER!I$9</f>
        <v>11444.237365630801</v>
      </c>
      <c r="AD118" s="3">
        <f>OTHER!J$9</f>
        <v>11334.915713443163</v>
      </c>
      <c r="AE118" s="3">
        <f>OTHER!K$9</f>
        <v>11168.322757515372</v>
      </c>
      <c r="AF118" s="3">
        <f>OTHER!L$9</f>
        <v>11028.435204209152</v>
      </c>
      <c r="AG118" s="3">
        <f>OTHER!M$9</f>
        <v>10854.668520550204</v>
      </c>
      <c r="AH118" s="3">
        <f>OTHER!N$9</f>
        <v>10761.14847547598</v>
      </c>
      <c r="AI118" s="3">
        <f>OTHER!O$9</f>
        <v>10776.09690153373</v>
      </c>
      <c r="AJ118" s="3">
        <f>OTHER!P$9</f>
        <v>10840.707057889886</v>
      </c>
      <c r="AK118" s="3">
        <f>OTHER!Q$9</f>
        <v>10971.595617963001</v>
      </c>
      <c r="AL118" s="3">
        <f>OTHER!R$9</f>
        <v>11093.784650932035</v>
      </c>
      <c r="AM118" s="3">
        <f>OTHER!S$9</f>
        <v>11231.411852279618</v>
      </c>
      <c r="AN118" s="3">
        <f>OTHER!T$9</f>
        <v>11215.599266659621</v>
      </c>
      <c r="AO118" s="3">
        <f>OTHER!U$9</f>
        <v>11206.180091720173</v>
      </c>
      <c r="AP118" s="3">
        <f>OTHER!V$9</f>
        <v>11036.041900117043</v>
      </c>
      <c r="AQ118" s="3">
        <f>OTHER!W$9</f>
        <v>10931.167024148737</v>
      </c>
      <c r="AR118" s="3">
        <f>OTHER!X$9</f>
        <v>10969.240539264985</v>
      </c>
      <c r="AS118" s="3">
        <f>OTHER!Y$9</f>
        <v>11045.006499046543</v>
      </c>
      <c r="AT118" s="3">
        <f>OTHER!Z$9</f>
        <v>11144.965365122773</v>
      </c>
      <c r="AU118" s="3">
        <f>OTHER!AA$9</f>
        <v>11163.474197182339</v>
      </c>
      <c r="AV118" s="3">
        <f>OTHER!AB$9</f>
        <v>11163.255732598762</v>
      </c>
      <c r="AW118" s="3">
        <f>OTHER!AC$9</f>
        <v>11254.711601532072</v>
      </c>
      <c r="AX118" s="3">
        <f>OTHER!AD$9</f>
        <v>11588.770303369358</v>
      </c>
      <c r="AY118" s="3">
        <f>OTHER!AE$9</f>
        <v>12000.782255156539</v>
      </c>
      <c r="AZ118" s="3">
        <f>OTHER!AF$9</f>
        <v>12278.797000736304</v>
      </c>
      <c r="BA118" s="3">
        <f>OTHER!AG$9</f>
        <v>12552.733157696905</v>
      </c>
      <c r="BB118" s="3">
        <f>OTHER!AH$9</f>
        <v>12498.490299271225</v>
      </c>
      <c r="BC118" s="3">
        <f>OTHER!AI$9</f>
        <v>0</v>
      </c>
      <c r="BD118" s="3">
        <f>OTHER!AJ$9</f>
        <v>0</v>
      </c>
      <c r="BE118" s="3">
        <f>OTHER!AK$9</f>
        <v>0</v>
      </c>
    </row>
    <row r="121" spans="2:59" x14ac:dyDescent="0.35">
      <c r="W121" t="s">
        <v>85</v>
      </c>
      <c r="X121" s="12">
        <v>215.64412210818415</v>
      </c>
      <c r="Y121" s="12">
        <v>215.52324177570333</v>
      </c>
      <c r="Z121" s="12">
        <v>216.06559294782608</v>
      </c>
      <c r="AA121" s="12">
        <v>214.64752150255754</v>
      </c>
      <c r="AB121" s="12">
        <v>214.28701580946293</v>
      </c>
      <c r="AC121" s="12">
        <v>212.55801765524296</v>
      </c>
      <c r="AD121" s="12">
        <v>206.40004306317135</v>
      </c>
      <c r="AE121" s="12">
        <v>200.31161761023017</v>
      </c>
      <c r="AF121" s="12">
        <v>199.02162184470586</v>
      </c>
      <c r="AG121" s="12">
        <v>189.05800607002556</v>
      </c>
      <c r="AH121" s="12">
        <v>187.74124767749359</v>
      </c>
      <c r="AI121" s="12">
        <v>182.09135631611252</v>
      </c>
      <c r="AJ121" s="12">
        <v>176.46259687698208</v>
      </c>
      <c r="AK121" s="12">
        <v>171.72790347355499</v>
      </c>
      <c r="AL121" s="12">
        <v>170.70514124588237</v>
      </c>
      <c r="AM121" s="12">
        <v>164.98959489943735</v>
      </c>
      <c r="AN121" s="12">
        <v>159.63511490097187</v>
      </c>
      <c r="AO121" s="12">
        <v>154.25364122787724</v>
      </c>
      <c r="AP121" s="12">
        <v>144.20316167621485</v>
      </c>
      <c r="AQ121" s="12">
        <v>134.91973938255757</v>
      </c>
      <c r="AR121" s="12">
        <v>135.73452326572891</v>
      </c>
      <c r="AS121" s="12">
        <v>129.63354438695654</v>
      </c>
      <c r="AT121" s="12">
        <v>126.1015602204092</v>
      </c>
      <c r="AU121" s="12">
        <v>122.69615565923273</v>
      </c>
      <c r="AV121" s="12">
        <v>118.31334254352942</v>
      </c>
      <c r="AW121" s="12">
        <v>118.91652043084399</v>
      </c>
      <c r="AX121" s="12">
        <v>115.60083547621483</v>
      </c>
      <c r="AY121" s="12">
        <v>110.81807785033249</v>
      </c>
      <c r="AZ121" s="12">
        <v>108.37903916501278</v>
      </c>
      <c r="BA121" s="12">
        <v>103.62436449002558</v>
      </c>
      <c r="BB121" s="12">
        <v>97.016505520153459</v>
      </c>
      <c r="BC121" s="12">
        <v>0</v>
      </c>
      <c r="BD121" s="12">
        <v>0</v>
      </c>
      <c r="BE121" s="12">
        <v>0</v>
      </c>
    </row>
    <row r="122" spans="2:59" x14ac:dyDescent="0.35">
      <c r="X122" s="12">
        <v>206.89113878158568</v>
      </c>
      <c r="Y122" s="12">
        <v>217.7524182253197</v>
      </c>
      <c r="Z122" s="12">
        <v>201.425491629156</v>
      </c>
      <c r="AA122" s="12">
        <v>198.45012344347828</v>
      </c>
      <c r="AB122" s="12">
        <v>195.34691174961637</v>
      </c>
      <c r="AC122" s="12">
        <v>183.61843039002554</v>
      </c>
      <c r="AD122" s="12">
        <v>190.03634331508951</v>
      </c>
      <c r="AE122" s="12">
        <v>175.0002077478261</v>
      </c>
      <c r="AF122" s="12">
        <v>169.02379041202045</v>
      </c>
      <c r="AG122" s="12">
        <v>158.86215346879794</v>
      </c>
      <c r="AH122" s="12">
        <v>152.84526647084397</v>
      </c>
      <c r="AI122" s="12">
        <v>149.3835208746803</v>
      </c>
      <c r="AJ122" s="12">
        <v>146.46987068393861</v>
      </c>
      <c r="AK122" s="12">
        <v>148.13354772767264</v>
      </c>
      <c r="AL122" s="12">
        <v>142.89890633780053</v>
      </c>
      <c r="AM122" s="12">
        <v>137.5521668906394</v>
      </c>
      <c r="AN122" s="12">
        <v>134.67371952982097</v>
      </c>
      <c r="AO122" s="12">
        <v>129.73977653161126</v>
      </c>
      <c r="AP122" s="12">
        <v>124.16556334608697</v>
      </c>
      <c r="AQ122" s="12">
        <v>115.03275341872123</v>
      </c>
      <c r="AR122" s="12">
        <v>114.36685406624042</v>
      </c>
      <c r="AS122" s="12">
        <v>108.69375379381076</v>
      </c>
      <c r="AT122" s="12">
        <v>104.12103707048593</v>
      </c>
      <c r="AU122" s="12">
        <v>100.55936562572892</v>
      </c>
      <c r="AV122" s="12">
        <v>97.829343624245524</v>
      </c>
      <c r="AW122" s="12">
        <v>98.528960244450133</v>
      </c>
      <c r="AX122" s="12">
        <v>98.848732120102312</v>
      </c>
      <c r="AY122" s="12">
        <v>99.871995863580565</v>
      </c>
      <c r="AZ122" s="12">
        <v>97.217323821739129</v>
      </c>
      <c r="BA122" s="12">
        <v>91.321817923196932</v>
      </c>
      <c r="BB122" s="12">
        <v>89.892264415345267</v>
      </c>
      <c r="BC122" s="12">
        <v>0</v>
      </c>
      <c r="BD122" s="12">
        <v>0</v>
      </c>
      <c r="BE122" s="12">
        <v>0</v>
      </c>
    </row>
    <row r="123" spans="2:59" x14ac:dyDescent="0.35">
      <c r="X123" s="12">
        <v>122.63522872122763</v>
      </c>
      <c r="Y123" s="12">
        <v>120.44652974189259</v>
      </c>
      <c r="Z123" s="12">
        <v>114.59226701391304</v>
      </c>
      <c r="AA123" s="12">
        <v>116.5487351712532</v>
      </c>
      <c r="AB123" s="12">
        <v>117.57669614245523</v>
      </c>
      <c r="AC123" s="12">
        <v>111.20788174051151</v>
      </c>
      <c r="AD123" s="12">
        <v>113.41899273549873</v>
      </c>
      <c r="AE123" s="12">
        <v>112.90584665759593</v>
      </c>
      <c r="AF123" s="12">
        <v>108.01865838664963</v>
      </c>
      <c r="AG123" s="12">
        <v>108.83561547621483</v>
      </c>
      <c r="AH123" s="12">
        <v>102.74924242971866</v>
      </c>
      <c r="AI123" s="12">
        <v>103.97374503263428</v>
      </c>
      <c r="AJ123" s="12">
        <v>104.03400085002556</v>
      </c>
      <c r="AK123" s="12">
        <v>106.78743205350384</v>
      </c>
      <c r="AL123" s="12">
        <v>103.65350693943734</v>
      </c>
      <c r="AM123" s="12">
        <v>95.442489514271102</v>
      </c>
      <c r="AN123" s="12">
        <v>99.405086195703319</v>
      </c>
      <c r="AO123" s="12">
        <v>95.113713944296677</v>
      </c>
      <c r="AP123" s="12">
        <v>89.139189197237855</v>
      </c>
      <c r="AQ123" s="12">
        <v>84.328083813145781</v>
      </c>
      <c r="AR123" s="12">
        <v>87.909046899488487</v>
      </c>
      <c r="AS123" s="12">
        <v>82.051840779283893</v>
      </c>
      <c r="AT123" s="12">
        <v>78.977158114987219</v>
      </c>
      <c r="AU123" s="12">
        <v>77.530351650741693</v>
      </c>
      <c r="AV123" s="12">
        <v>75.625189120818405</v>
      </c>
      <c r="AW123" s="12">
        <v>70.586442702301781</v>
      </c>
      <c r="AX123" s="12">
        <v>68.991859404910485</v>
      </c>
      <c r="AY123" s="12">
        <v>66.974332577084397</v>
      </c>
      <c r="AZ123" s="12">
        <v>65.792756507058826</v>
      </c>
      <c r="BA123" s="12">
        <v>62.993263906445009</v>
      </c>
      <c r="BB123" s="12">
        <v>57.326541401687983</v>
      </c>
      <c r="BC123" s="12">
        <v>0</v>
      </c>
      <c r="BD123" s="12">
        <v>0</v>
      </c>
      <c r="BE123" s="12">
        <v>0</v>
      </c>
    </row>
    <row r="124" spans="2:59" x14ac:dyDescent="0.35">
      <c r="X124" s="12">
        <v>1182.0424807130435</v>
      </c>
      <c r="Y124" s="12">
        <v>1199.0174905345266</v>
      </c>
      <c r="Z124" s="12">
        <v>1178.3257966583119</v>
      </c>
      <c r="AA124" s="12">
        <v>1145.5505567918158</v>
      </c>
      <c r="AB124" s="12">
        <v>1120.2164671549872</v>
      </c>
      <c r="AC124" s="12">
        <v>1110.99850113555</v>
      </c>
      <c r="AD124" s="12">
        <v>1103.2454305156011</v>
      </c>
      <c r="AE124" s="12">
        <v>1078.9716908030691</v>
      </c>
      <c r="AF124" s="12">
        <v>1091.5879638767265</v>
      </c>
      <c r="AG124" s="12">
        <v>1079.7481083099744</v>
      </c>
      <c r="AH124" s="12">
        <v>1070.8565413913045</v>
      </c>
      <c r="AI124" s="12">
        <v>1054.6459768424554</v>
      </c>
      <c r="AJ124" s="12">
        <v>1029.9202104255755</v>
      </c>
      <c r="AK124" s="12">
        <v>1006.1046617820973</v>
      </c>
      <c r="AL124" s="12">
        <v>986.52996640971878</v>
      </c>
      <c r="AM124" s="12">
        <v>967.46619435959087</v>
      </c>
      <c r="AN124" s="12">
        <v>932.25225031969308</v>
      </c>
      <c r="AO124" s="12">
        <v>917.85472988337597</v>
      </c>
      <c r="AP124" s="12">
        <v>896.89774895447567</v>
      </c>
      <c r="AQ124" s="12">
        <v>866.34076044245535</v>
      </c>
      <c r="AR124" s="12">
        <v>859.20907937851666</v>
      </c>
      <c r="AS124" s="12">
        <v>833.91939422915596</v>
      </c>
      <c r="AT124" s="12">
        <v>827.85913250997442</v>
      </c>
      <c r="AU124" s="12">
        <v>819.08195617186686</v>
      </c>
      <c r="AV124" s="12">
        <v>800.26657477672643</v>
      </c>
      <c r="AW124" s="12">
        <v>799.79997894194366</v>
      </c>
      <c r="AX124" s="12">
        <v>784.80261349590796</v>
      </c>
      <c r="AY124" s="12">
        <v>771.6860406150895</v>
      </c>
      <c r="AZ124" s="12">
        <v>749.82179830639382</v>
      </c>
      <c r="BA124" s="12">
        <v>727.79938870076728</v>
      </c>
      <c r="BB124" s="12">
        <v>672.68069104245524</v>
      </c>
      <c r="BC124" s="12">
        <v>0</v>
      </c>
      <c r="BD124" s="12">
        <v>0</v>
      </c>
      <c r="BE124" s="12">
        <v>0</v>
      </c>
    </row>
    <row r="125" spans="2:59" x14ac:dyDescent="0.35">
      <c r="X125" s="12">
        <v>1454.3534866</v>
      </c>
      <c r="Y125" s="12">
        <v>1323.7985132092072</v>
      </c>
      <c r="Z125" s="12">
        <v>1278.0236891703325</v>
      </c>
      <c r="AA125" s="12">
        <v>1241.9742519166239</v>
      </c>
      <c r="AB125" s="12">
        <v>1186.8496795933504</v>
      </c>
      <c r="AC125" s="12">
        <v>1169.5907777933505</v>
      </c>
      <c r="AD125" s="12">
        <v>1152.4693451764706</v>
      </c>
      <c r="AE125" s="12">
        <v>1124.1568690792838</v>
      </c>
      <c r="AF125" s="12">
        <v>1122.3776033611252</v>
      </c>
      <c r="AG125" s="12">
        <v>1110.2973614173911</v>
      </c>
      <c r="AH125" s="12">
        <v>1089.5717982112533</v>
      </c>
      <c r="AI125" s="12">
        <v>1075.8682625549873</v>
      </c>
      <c r="AJ125" s="12">
        <v>1046.6776295043478</v>
      </c>
      <c r="AK125" s="12">
        <v>1030.5716540716112</v>
      </c>
      <c r="AL125" s="12">
        <v>1002.4749134485933</v>
      </c>
      <c r="AM125" s="12">
        <v>993.27677124654736</v>
      </c>
      <c r="AN125" s="12">
        <v>991.94275061125313</v>
      </c>
      <c r="AO125" s="12">
        <v>983.13029643938626</v>
      </c>
      <c r="AP125" s="12">
        <v>966.44075134424543</v>
      </c>
      <c r="AQ125" s="12">
        <v>940.26967323989766</v>
      </c>
      <c r="AR125" s="12">
        <v>945.98588261023019</v>
      </c>
      <c r="AS125" s="12">
        <v>941.21416736368292</v>
      </c>
      <c r="AT125" s="12">
        <v>944.12610504757038</v>
      </c>
      <c r="AU125" s="12">
        <v>950.0597508849105</v>
      </c>
      <c r="AV125" s="12">
        <v>943.42647573964177</v>
      </c>
      <c r="AW125" s="12">
        <v>935.23501732634259</v>
      </c>
      <c r="AX125" s="12">
        <v>923.82000324961643</v>
      </c>
      <c r="AY125" s="12">
        <v>896.02805197902808</v>
      </c>
      <c r="AZ125" s="12">
        <v>849.11356932634271</v>
      </c>
      <c r="BA125" s="12">
        <v>810.99553264757037</v>
      </c>
      <c r="BB125" s="12">
        <v>740.48080799590798</v>
      </c>
      <c r="BC125" s="12">
        <v>0</v>
      </c>
      <c r="BD125" s="12">
        <v>0</v>
      </c>
      <c r="BE125" s="12">
        <v>0</v>
      </c>
    </row>
    <row r="126" spans="2:59" x14ac:dyDescent="0.35">
      <c r="X126" s="12">
        <v>13.274307805544757</v>
      </c>
      <c r="Y126" s="12">
        <v>12.739668744317136</v>
      </c>
      <c r="Z126" s="12">
        <v>13.26449373765729</v>
      </c>
      <c r="AA126" s="12">
        <v>13.788649864849106</v>
      </c>
      <c r="AB126" s="12">
        <v>13.569428112398976</v>
      </c>
      <c r="AC126" s="12">
        <v>13.995605526751918</v>
      </c>
      <c r="AD126" s="12">
        <v>14.241066567340154</v>
      </c>
      <c r="AE126" s="12">
        <v>14.146841129826088</v>
      </c>
      <c r="AF126" s="12">
        <v>13.891322679437341</v>
      </c>
      <c r="AG126" s="12">
        <v>13.910978219585676</v>
      </c>
      <c r="AH126" s="12">
        <v>13.688588719682864</v>
      </c>
      <c r="AI126" s="12">
        <v>12.582154810629156</v>
      </c>
      <c r="AJ126" s="12">
        <v>13.192117481457801</v>
      </c>
      <c r="AK126" s="12">
        <v>12.983289957289003</v>
      </c>
      <c r="AL126" s="12">
        <v>13.229525878184145</v>
      </c>
      <c r="AM126" s="12">
        <v>12.209550889815857</v>
      </c>
      <c r="AN126" s="12">
        <v>12.15865082847059</v>
      </c>
      <c r="AO126" s="12">
        <v>12.93868838448082</v>
      </c>
      <c r="AP126" s="12">
        <v>12.257970573703325</v>
      </c>
      <c r="AQ126" s="12">
        <v>12.171228716777494</v>
      </c>
      <c r="AR126" s="12">
        <v>11.581223702946291</v>
      </c>
      <c r="AS126" s="12">
        <v>10.936128316629155</v>
      </c>
      <c r="AT126" s="12">
        <v>10.792203721943734</v>
      </c>
      <c r="AU126" s="12">
        <v>10.417667236404093</v>
      </c>
      <c r="AV126" s="12">
        <v>10.561900853161125</v>
      </c>
      <c r="AW126" s="12">
        <v>10.872354985560101</v>
      </c>
      <c r="AX126" s="12">
        <v>10.39581957056266</v>
      </c>
      <c r="AY126" s="12">
        <v>10.437482540971867</v>
      </c>
      <c r="AZ126" s="12">
        <v>10.452259108762149</v>
      </c>
      <c r="BA126" s="12">
        <v>10.005838754542198</v>
      </c>
      <c r="BB126" s="12">
        <v>9.5116962213196938</v>
      </c>
      <c r="BC126" s="12">
        <v>0</v>
      </c>
      <c r="BD126" s="12">
        <v>0</v>
      </c>
      <c r="BE126" s="12">
        <v>0</v>
      </c>
    </row>
    <row r="127" spans="2:59" x14ac:dyDescent="0.35">
      <c r="X127" s="12">
        <v>141.86704595268543</v>
      </c>
      <c r="Y127" s="12">
        <v>144.28784072634272</v>
      </c>
      <c r="Z127" s="12">
        <v>149.19381994015345</v>
      </c>
      <c r="AA127" s="12">
        <v>146.36062925217391</v>
      </c>
      <c r="AB127" s="12">
        <v>147.17134539309464</v>
      </c>
      <c r="AC127" s="12">
        <v>147.29463017007672</v>
      </c>
      <c r="AD127" s="12">
        <v>151.98913777800513</v>
      </c>
      <c r="AE127" s="12">
        <v>152.93925356956521</v>
      </c>
      <c r="AF127" s="12">
        <v>159.66604436624041</v>
      </c>
      <c r="AG127" s="12">
        <v>158.17686703554989</v>
      </c>
      <c r="AH127" s="12">
        <v>154.26768810639385</v>
      </c>
      <c r="AI127" s="12">
        <v>154.12130736828644</v>
      </c>
      <c r="AJ127" s="12">
        <v>152.26770267416879</v>
      </c>
      <c r="AK127" s="12">
        <v>151.96438856010229</v>
      </c>
      <c r="AL127" s="12">
        <v>150.42708127749361</v>
      </c>
      <c r="AM127" s="12">
        <v>152.33066551508952</v>
      </c>
      <c r="AN127" s="12">
        <v>152.24708236061383</v>
      </c>
      <c r="AO127" s="12">
        <v>145.45326846163681</v>
      </c>
      <c r="AP127" s="12">
        <v>142.50482349335039</v>
      </c>
      <c r="AQ127" s="12">
        <v>135.11383175294117</v>
      </c>
      <c r="AR127" s="12">
        <v>131.36424332455243</v>
      </c>
      <c r="AS127" s="12">
        <v>123.83045228593349</v>
      </c>
      <c r="AT127" s="12">
        <v>130.02364665831203</v>
      </c>
      <c r="AU127" s="12">
        <v>131.20176849079286</v>
      </c>
      <c r="AV127" s="12">
        <v>127.79555285984654</v>
      </c>
      <c r="AW127" s="12">
        <v>132.99832162736573</v>
      </c>
      <c r="AX127" s="12">
        <v>137.3401879150895</v>
      </c>
      <c r="AY127" s="12">
        <v>139.71111713248081</v>
      </c>
      <c r="AZ127" s="12">
        <v>145.3076414910486</v>
      </c>
      <c r="BA127" s="12">
        <v>134.65363657672634</v>
      </c>
      <c r="BB127" s="12">
        <v>130.53505493913042</v>
      </c>
      <c r="BC127" s="12">
        <v>0</v>
      </c>
      <c r="BD127" s="12">
        <v>0</v>
      </c>
      <c r="BE127" s="12">
        <v>0</v>
      </c>
    </row>
    <row r="128" spans="2:59" x14ac:dyDescent="0.35">
      <c r="X128" s="12">
        <v>16.973286724434786</v>
      </c>
      <c r="Y128" s="12">
        <v>18.847039756946291</v>
      </c>
      <c r="Z128" s="12">
        <v>18.842620244930945</v>
      </c>
      <c r="AA128" s="12">
        <v>18.281140365370845</v>
      </c>
      <c r="AB128" s="12">
        <v>17.258323345601021</v>
      </c>
      <c r="AC128" s="12">
        <v>15.597255156823529</v>
      </c>
      <c r="AD128" s="12">
        <v>15.734595474741688</v>
      </c>
      <c r="AE128" s="12">
        <v>15.802223626501281</v>
      </c>
      <c r="AF128" s="12">
        <v>15.632729222890026</v>
      </c>
      <c r="AG128" s="12">
        <v>16.580115199744245</v>
      </c>
      <c r="AH128" s="12">
        <v>17.796966088838875</v>
      </c>
      <c r="AI128" s="12">
        <v>18.295269571728902</v>
      </c>
      <c r="AJ128" s="12">
        <v>18.219491876317136</v>
      </c>
      <c r="AK128" s="12">
        <v>18.823725497795397</v>
      </c>
      <c r="AL128" s="12">
        <v>21.506292695176473</v>
      </c>
      <c r="AM128" s="12">
        <v>22.047554981278775</v>
      </c>
      <c r="AN128" s="12">
        <v>20.319566898629155</v>
      </c>
      <c r="AO128" s="12">
        <v>18.940116621641945</v>
      </c>
      <c r="AP128" s="12">
        <v>18.006186532102301</v>
      </c>
      <c r="AQ128" s="12">
        <v>16.515950914951407</v>
      </c>
      <c r="AR128" s="12">
        <v>16.853640891867009</v>
      </c>
      <c r="AS128" s="12">
        <v>17.046939261416881</v>
      </c>
      <c r="AT128" s="12">
        <v>16.069845868803068</v>
      </c>
      <c r="AU128" s="12">
        <v>15.049475443381073</v>
      </c>
      <c r="AV128" s="12">
        <v>14.538112946966752</v>
      </c>
      <c r="AW128" s="12">
        <v>13.491344492240408</v>
      </c>
      <c r="AX128" s="12">
        <v>12.722714049723784</v>
      </c>
      <c r="AY128" s="12">
        <v>12.023988159002556</v>
      </c>
      <c r="AZ128" s="12">
        <v>11.508068251253199</v>
      </c>
      <c r="BA128" s="12">
        <v>11.086732226526856</v>
      </c>
      <c r="BB128" s="12">
        <v>9.9530861581994898</v>
      </c>
      <c r="BC128" s="12">
        <v>0</v>
      </c>
      <c r="BD128" s="12">
        <v>0</v>
      </c>
      <c r="BE128" s="12">
        <v>0</v>
      </c>
    </row>
    <row r="129" spans="24:57" x14ac:dyDescent="0.35">
      <c r="X129" s="12">
        <v>487.44062449156013</v>
      </c>
      <c r="Y129" s="12">
        <v>495.20737891202043</v>
      </c>
      <c r="Z129" s="12">
        <v>438.9845286826087</v>
      </c>
      <c r="AA129" s="12">
        <v>432.94912446649619</v>
      </c>
      <c r="AB129" s="12">
        <v>387.23543977391296</v>
      </c>
      <c r="AC129" s="12">
        <v>352.82095684884911</v>
      </c>
      <c r="AD129" s="12">
        <v>351.98211220153451</v>
      </c>
      <c r="AE129" s="12">
        <v>335.68034231994886</v>
      </c>
      <c r="AF129" s="12">
        <v>316.79903008567771</v>
      </c>
      <c r="AG129" s="12">
        <v>313.20294730869563</v>
      </c>
      <c r="AH129" s="12">
        <v>289.32123287493607</v>
      </c>
      <c r="AI129" s="12">
        <v>280.62980791176471</v>
      </c>
      <c r="AJ129" s="12">
        <v>270.08731713478255</v>
      </c>
      <c r="AK129" s="12">
        <v>266.56301398337598</v>
      </c>
      <c r="AL129" s="12">
        <v>261.08846516010232</v>
      </c>
      <c r="AM129" s="12">
        <v>256.64226995038359</v>
      </c>
      <c r="AN129" s="12">
        <v>257.77635619181586</v>
      </c>
      <c r="AO129" s="12">
        <v>249.54192488414321</v>
      </c>
      <c r="AP129" s="12">
        <v>236.74081749616371</v>
      </c>
      <c r="AQ129" s="12">
        <v>222.26525949872121</v>
      </c>
      <c r="AR129" s="12">
        <v>217.72470403120204</v>
      </c>
      <c r="AS129" s="12">
        <v>212.64547300204606</v>
      </c>
      <c r="AT129" s="12">
        <v>201.20271904782606</v>
      </c>
      <c r="AU129" s="12">
        <v>195.70203910997444</v>
      </c>
      <c r="AV129" s="12">
        <v>190.89829715370843</v>
      </c>
      <c r="AW129" s="12">
        <v>192.49681290895143</v>
      </c>
      <c r="AX129" s="12">
        <v>187.95523564910485</v>
      </c>
      <c r="AY129" s="12">
        <v>186.88835409462916</v>
      </c>
      <c r="AZ129" s="12">
        <v>182.9578773163683</v>
      </c>
      <c r="BA129" s="12">
        <v>173.48912336930948</v>
      </c>
      <c r="BB129" s="12">
        <v>166.57358338925832</v>
      </c>
      <c r="BC129" s="12">
        <v>0</v>
      </c>
      <c r="BD129" s="12">
        <v>0</v>
      </c>
      <c r="BE129" s="12">
        <v>0</v>
      </c>
    </row>
    <row r="130" spans="24:57" x14ac:dyDescent="0.35">
      <c r="X130" s="12">
        <v>84.643118237749363</v>
      </c>
      <c r="Y130" s="12">
        <v>82.347806087109973</v>
      </c>
      <c r="Z130" s="12">
        <v>84.321448129667516</v>
      </c>
      <c r="AA130" s="12">
        <v>84.313344389002552</v>
      </c>
      <c r="AB130" s="12">
        <v>85.087837910639394</v>
      </c>
      <c r="AC130" s="12">
        <v>89.077596986751914</v>
      </c>
      <c r="AD130" s="12">
        <v>92.362618111253198</v>
      </c>
      <c r="AE130" s="12">
        <v>94.284329562455241</v>
      </c>
      <c r="AF130" s="12">
        <v>95.168568494373403</v>
      </c>
      <c r="AG130" s="12">
        <v>93.45147792951407</v>
      </c>
      <c r="AH130" s="12">
        <v>88.949679030792836</v>
      </c>
      <c r="AI130" s="12">
        <v>88.644360761227631</v>
      </c>
      <c r="AJ130" s="12">
        <v>87.221642954424553</v>
      </c>
      <c r="AK130" s="12">
        <v>88.69096769754475</v>
      </c>
      <c r="AL130" s="12">
        <v>88.404716316214845</v>
      </c>
      <c r="AM130" s="12">
        <v>88.69250738925831</v>
      </c>
      <c r="AN130" s="12">
        <v>88.980712577288998</v>
      </c>
      <c r="AO130" s="12">
        <v>89.950854764808184</v>
      </c>
      <c r="AP130" s="12">
        <v>88.257894654373402</v>
      </c>
      <c r="AQ130" s="12">
        <v>84.965648064705874</v>
      </c>
      <c r="AR130" s="12">
        <v>86.06271480757033</v>
      </c>
      <c r="AS130" s="12">
        <v>85.035005963120213</v>
      </c>
      <c r="AT130" s="12">
        <v>84.172832272941179</v>
      </c>
      <c r="AU130" s="12">
        <v>83.491273833810737</v>
      </c>
      <c r="AV130" s="12">
        <v>82.614958835294118</v>
      </c>
      <c r="AW130" s="12">
        <v>79.86985962654731</v>
      </c>
      <c r="AX130" s="12">
        <v>77.171674604347828</v>
      </c>
      <c r="AY130" s="12">
        <v>75.463595090792836</v>
      </c>
      <c r="AZ130" s="12">
        <v>75.477110593401534</v>
      </c>
      <c r="BA130" s="12">
        <v>71.586610648286452</v>
      </c>
      <c r="BB130" s="12">
        <v>68.528564290332469</v>
      </c>
      <c r="BC130" s="12">
        <v>0</v>
      </c>
      <c r="BD130" s="12">
        <v>0</v>
      </c>
      <c r="BE130" s="12">
        <v>0</v>
      </c>
    </row>
    <row r="131" spans="24:57" x14ac:dyDescent="0.35">
      <c r="X131" s="12">
        <v>142.39642351959077</v>
      </c>
      <c r="Y131" s="12">
        <v>146.8582011775959</v>
      </c>
      <c r="Z131" s="12">
        <v>152.57337659493606</v>
      </c>
      <c r="AA131" s="12">
        <v>148.3028471840409</v>
      </c>
      <c r="AB131" s="12">
        <v>147.66650764567774</v>
      </c>
      <c r="AC131" s="12">
        <v>150.04565658961636</v>
      </c>
      <c r="AD131" s="12">
        <v>145.85375962813299</v>
      </c>
      <c r="AE131" s="12">
        <v>146.02744280818416</v>
      </c>
      <c r="AF131" s="12">
        <v>148.32414232659846</v>
      </c>
      <c r="AG131" s="12">
        <v>153.72615228746804</v>
      </c>
      <c r="AH131" s="12">
        <v>154.55750052915602</v>
      </c>
      <c r="AI131" s="12">
        <v>150.93355511974423</v>
      </c>
      <c r="AJ131" s="12">
        <v>151.02878988879795</v>
      </c>
      <c r="AK131" s="12">
        <v>140.54352679616369</v>
      </c>
      <c r="AL131" s="12">
        <v>142.44002668107419</v>
      </c>
      <c r="AM131" s="12">
        <v>139.24546263442454</v>
      </c>
      <c r="AN131" s="12">
        <v>131.25468084951405</v>
      </c>
      <c r="AO131" s="12">
        <v>129.23714161933503</v>
      </c>
      <c r="AP131" s="12">
        <v>122.09603722342712</v>
      </c>
      <c r="AQ131" s="12">
        <v>116.17072889739131</v>
      </c>
      <c r="AR131" s="12">
        <v>110.55880531544756</v>
      </c>
      <c r="AS131" s="12">
        <v>105.67332226276216</v>
      </c>
      <c r="AT131" s="12">
        <v>100.12007354015346</v>
      </c>
      <c r="AU131" s="12">
        <v>97.638966982762156</v>
      </c>
      <c r="AV131" s="12">
        <v>98.868867960971869</v>
      </c>
      <c r="AW131" s="12">
        <v>100.51284818772379</v>
      </c>
      <c r="AX131" s="12">
        <v>98.812872608184136</v>
      </c>
      <c r="AY131" s="12">
        <v>100.35087824874681</v>
      </c>
      <c r="AZ131" s="12">
        <v>98.747203302659841</v>
      </c>
      <c r="BA131" s="12">
        <v>98.023046468081844</v>
      </c>
      <c r="BB131" s="12">
        <v>93.205081968746811</v>
      </c>
      <c r="BC131" s="12">
        <v>0</v>
      </c>
      <c r="BD131" s="12">
        <v>0</v>
      </c>
      <c r="BE131" s="12">
        <v>0</v>
      </c>
    </row>
    <row r="132" spans="24:57" x14ac:dyDescent="0.35">
      <c r="X132" s="12">
        <v>781.49559704552439</v>
      </c>
      <c r="Y132" s="12">
        <v>783.83286467365724</v>
      </c>
      <c r="Z132" s="12">
        <v>786.1631014552429</v>
      </c>
      <c r="AA132" s="12">
        <v>748.65804615805632</v>
      </c>
      <c r="AB132" s="12">
        <v>763.56997323478254</v>
      </c>
      <c r="AC132" s="12">
        <v>757.7848570424552</v>
      </c>
      <c r="AD132" s="12">
        <v>786.49855123734017</v>
      </c>
      <c r="AE132" s="12">
        <v>793.2582818982097</v>
      </c>
      <c r="AF132" s="12">
        <v>813.55554388132987</v>
      </c>
      <c r="AG132" s="12">
        <v>815.54081226649612</v>
      </c>
      <c r="AH132" s="12">
        <v>836.21257350127871</v>
      </c>
      <c r="AI132" s="12">
        <v>822.68339169309468</v>
      </c>
      <c r="AJ132" s="12">
        <v>821.20259901432223</v>
      </c>
      <c r="AK132" s="12">
        <v>832.58991329616367</v>
      </c>
      <c r="AL132" s="12">
        <v>834.16533458516619</v>
      </c>
      <c r="AM132" s="12">
        <v>801.46740774578006</v>
      </c>
      <c r="AN132" s="12">
        <v>788.81651835805633</v>
      </c>
      <c r="AO132" s="12">
        <v>794.99569637800505</v>
      </c>
      <c r="AP132" s="12">
        <v>701.34556239999995</v>
      </c>
      <c r="AQ132" s="12">
        <v>663.38254245780047</v>
      </c>
      <c r="AR132" s="12">
        <v>644.60738129923266</v>
      </c>
      <c r="AS132" s="12">
        <v>635.17251005728906</v>
      </c>
      <c r="AT132" s="12">
        <v>618.47026455063929</v>
      </c>
      <c r="AU132" s="12">
        <v>600.07072432659845</v>
      </c>
      <c r="AV132" s="12">
        <v>614.79017032122761</v>
      </c>
      <c r="AW132" s="12">
        <v>628.21769081969308</v>
      </c>
      <c r="AX132" s="12">
        <v>618.67245129386197</v>
      </c>
      <c r="AY132" s="12">
        <v>635.37897477084402</v>
      </c>
      <c r="AZ132" s="12">
        <v>630.78336966342715</v>
      </c>
      <c r="BA132" s="12">
        <v>610.53198460971873</v>
      </c>
      <c r="BB132" s="12">
        <v>588.14360637672632</v>
      </c>
      <c r="BC132" s="12">
        <v>0</v>
      </c>
      <c r="BD132" s="12">
        <v>0</v>
      </c>
      <c r="BE132" s="12">
        <v>0</v>
      </c>
    </row>
    <row r="133" spans="24:57" x14ac:dyDescent="0.35">
      <c r="X133" s="12">
        <v>100.5498493573913</v>
      </c>
      <c r="Y133" s="12">
        <v>98.825039791918158</v>
      </c>
      <c r="Z133" s="12">
        <v>96.414582943017905</v>
      </c>
      <c r="AA133" s="12">
        <v>91.98018108480818</v>
      </c>
      <c r="AB133" s="12">
        <v>90.89382416757033</v>
      </c>
      <c r="AC133" s="12">
        <v>89.401835383017911</v>
      </c>
      <c r="AD133" s="12">
        <v>86.670245344654731</v>
      </c>
      <c r="AE133" s="12">
        <v>83.611135252736574</v>
      </c>
      <c r="AF133" s="12">
        <v>83.221305398823532</v>
      </c>
      <c r="AG133" s="12">
        <v>82.801904218209728</v>
      </c>
      <c r="AH133" s="12">
        <v>82.59124051294117</v>
      </c>
      <c r="AI133" s="12">
        <v>81.60905623634271</v>
      </c>
      <c r="AJ133" s="12">
        <v>79.314771718823536</v>
      </c>
      <c r="AK133" s="12">
        <v>77.898159295907931</v>
      </c>
      <c r="AL133" s="12">
        <v>77.279308785984654</v>
      </c>
      <c r="AM133" s="12">
        <v>77.985135937416885</v>
      </c>
      <c r="AN133" s="12">
        <v>77.659190260843985</v>
      </c>
      <c r="AO133" s="12">
        <v>77.7489091240665</v>
      </c>
      <c r="AP133" s="12">
        <v>77.24914597933504</v>
      </c>
      <c r="AQ133" s="12">
        <v>74.273672711841428</v>
      </c>
      <c r="AR133" s="12">
        <v>73.751630139514063</v>
      </c>
      <c r="AS133" s="12">
        <v>71.645568104245527</v>
      </c>
      <c r="AT133" s="12">
        <v>71.239901531790281</v>
      </c>
      <c r="AU133" s="12">
        <v>70.577822208030682</v>
      </c>
      <c r="AV133" s="12">
        <v>69.667303879693094</v>
      </c>
      <c r="AW133" s="12">
        <v>67.724476452455235</v>
      </c>
      <c r="AX133" s="12">
        <v>67.034955208797953</v>
      </c>
      <c r="AY133" s="12">
        <v>65.916658881150894</v>
      </c>
      <c r="AZ133" s="12">
        <v>64.42794528202046</v>
      </c>
      <c r="BA133" s="12">
        <v>62.764556316035808</v>
      </c>
      <c r="BB133" s="12">
        <v>60.211024619386194</v>
      </c>
      <c r="BC133" s="12">
        <v>0</v>
      </c>
      <c r="BD133" s="12">
        <v>0</v>
      </c>
      <c r="BE133" s="12">
        <v>0</v>
      </c>
    </row>
    <row r="134" spans="24:57" x14ac:dyDescent="0.35">
      <c r="X134" s="12">
        <v>137.68735550705884</v>
      </c>
      <c r="Y134" s="12">
        <v>137.36823225319694</v>
      </c>
      <c r="Z134" s="12">
        <v>133.94721057099741</v>
      </c>
      <c r="AA134" s="12">
        <v>131.0226550741688</v>
      </c>
      <c r="AB134" s="12">
        <v>132.83484465856776</v>
      </c>
      <c r="AC134" s="12">
        <v>128.8968467766752</v>
      </c>
      <c r="AD134" s="12">
        <v>127.38544419928388</v>
      </c>
      <c r="AE134" s="12">
        <v>124.94906145002557</v>
      </c>
      <c r="AF134" s="12">
        <v>121.5157152835294</v>
      </c>
      <c r="AG134" s="12">
        <v>118.30785973248084</v>
      </c>
      <c r="AH134" s="12">
        <v>116.84414911360614</v>
      </c>
      <c r="AI134" s="12">
        <v>113.38624545974426</v>
      </c>
      <c r="AJ134" s="12">
        <v>110.84620170056266</v>
      </c>
      <c r="AK134" s="12">
        <v>109.65037094690538</v>
      </c>
      <c r="AL134" s="12">
        <v>108.73810470997442</v>
      </c>
      <c r="AM134" s="12">
        <v>106.55669885375958</v>
      </c>
      <c r="AN134" s="12">
        <v>105.29538813401535</v>
      </c>
      <c r="AO134" s="12">
        <v>103.66499213161126</v>
      </c>
      <c r="AP134" s="12">
        <v>101.54498646675192</v>
      </c>
      <c r="AQ134" s="12">
        <v>95.355595959181585</v>
      </c>
      <c r="AR134" s="12">
        <v>97.077045899897698</v>
      </c>
      <c r="AS134" s="12">
        <v>94.680513096163679</v>
      </c>
      <c r="AT134" s="12">
        <v>91.708218593299222</v>
      </c>
      <c r="AU134" s="12">
        <v>91.4150910571867</v>
      </c>
      <c r="AV134" s="12">
        <v>90.720398858925833</v>
      </c>
      <c r="AW134" s="12">
        <v>89.541470128746809</v>
      </c>
      <c r="AX134" s="12">
        <v>87.717300652327367</v>
      </c>
      <c r="AY134" s="12">
        <v>86.254489132787725</v>
      </c>
      <c r="AZ134" s="12">
        <v>84.96595093340153</v>
      </c>
      <c r="BA134" s="12">
        <v>82.036027449155995</v>
      </c>
      <c r="BB134" s="12">
        <v>79.840145865422002</v>
      </c>
      <c r="BC134" s="12">
        <v>0</v>
      </c>
      <c r="BD134" s="12">
        <v>0</v>
      </c>
      <c r="BE134" s="12">
        <v>0</v>
      </c>
    </row>
    <row r="135" spans="24:57" x14ac:dyDescent="0.35">
      <c r="X135" s="12">
        <v>1203.640628024041</v>
      </c>
      <c r="Y135" s="12">
        <v>1177.8367002097189</v>
      </c>
      <c r="Z135" s="12">
        <v>1153.1493410813298</v>
      </c>
      <c r="AA135" s="12">
        <v>1106.1599110434781</v>
      </c>
      <c r="AB135" s="12">
        <v>1093.7009646705883</v>
      </c>
      <c r="AC135" s="12">
        <v>1047.042021601023</v>
      </c>
      <c r="AD135" s="12">
        <v>1029.0601178547315</v>
      </c>
      <c r="AE135" s="12">
        <v>980.27828425524285</v>
      </c>
      <c r="AF135" s="12">
        <v>956.80539375038359</v>
      </c>
      <c r="AG135" s="12">
        <v>915.73131514475699</v>
      </c>
      <c r="AH135" s="12">
        <v>884.32228718414319</v>
      </c>
      <c r="AI135" s="12">
        <v>861.95343465984649</v>
      </c>
      <c r="AJ135" s="12">
        <v>830.10381199386188</v>
      </c>
      <c r="AK135" s="12">
        <v>813.52134141585668</v>
      </c>
      <c r="AL135" s="12">
        <v>797.91323670076724</v>
      </c>
      <c r="AM135" s="12">
        <v>785.10106770690538</v>
      </c>
      <c r="AN135" s="12">
        <v>759.91142761739127</v>
      </c>
      <c r="AO135" s="12">
        <v>730.00695893964212</v>
      </c>
      <c r="AP135" s="12">
        <v>667.40448445677748</v>
      </c>
      <c r="AQ135" s="12">
        <v>609.13318725626596</v>
      </c>
      <c r="AR135" s="12">
        <v>602.40147012276225</v>
      </c>
      <c r="AS135" s="12">
        <v>572.94692520255762</v>
      </c>
      <c r="AT135" s="12">
        <v>576.59505663171353</v>
      </c>
      <c r="AU135" s="12">
        <v>553.94634510639389</v>
      </c>
      <c r="AV135" s="12">
        <v>537.79224342762143</v>
      </c>
      <c r="AW135" s="12">
        <v>527.83091937595907</v>
      </c>
      <c r="AX135" s="12">
        <v>503.85166290511506</v>
      </c>
      <c r="AY135" s="12">
        <v>496.4770275419437</v>
      </c>
      <c r="AZ135" s="12">
        <v>482.87183860051152</v>
      </c>
      <c r="BA135" s="12">
        <v>463.00834762966758</v>
      </c>
      <c r="BB135" s="12">
        <v>425.29430705319692</v>
      </c>
      <c r="BC135" s="12">
        <v>0</v>
      </c>
      <c r="BD135" s="12">
        <v>0</v>
      </c>
      <c r="BE135" s="12">
        <v>0</v>
      </c>
    </row>
    <row r="136" spans="24:57" x14ac:dyDescent="0.35">
      <c r="X136" s="12">
        <v>6291.5346935896214</v>
      </c>
      <c r="Y136" s="12">
        <v>6174.6889658194723</v>
      </c>
      <c r="Z136" s="12">
        <v>6015.2873608000818</v>
      </c>
      <c r="AA136" s="12">
        <v>5838.9877177081744</v>
      </c>
      <c r="AB136" s="12">
        <v>5713.2652593627054</v>
      </c>
      <c r="AC136" s="12">
        <v>5579.9308707967211</v>
      </c>
      <c r="AD136" s="12">
        <v>5567.3478032028488</v>
      </c>
      <c r="AE136" s="12">
        <v>5432.3234277707015</v>
      </c>
      <c r="AF136" s="12">
        <v>5414.6094333705123</v>
      </c>
      <c r="AG136" s="12">
        <v>5328.2316740849046</v>
      </c>
      <c r="AH136" s="12">
        <v>5242.3160018423841</v>
      </c>
      <c r="AI136" s="12">
        <v>5150.8014452132793</v>
      </c>
      <c r="AJ136" s="12">
        <v>5037.0487547783887</v>
      </c>
      <c r="AK136" s="12">
        <v>4976.5538965555452</v>
      </c>
      <c r="AL136" s="12">
        <v>4901.4545271715697</v>
      </c>
      <c r="AM136" s="12">
        <v>4801.0055385145988</v>
      </c>
      <c r="AN136" s="12">
        <v>4712.3284956340813</v>
      </c>
      <c r="AO136" s="12">
        <v>4632.5707093359188</v>
      </c>
      <c r="AP136" s="12">
        <v>4388.2543237942455</v>
      </c>
      <c r="AQ136" s="12">
        <v>4170.2386565273555</v>
      </c>
      <c r="AR136" s="12">
        <v>4135.1882457551974</v>
      </c>
      <c r="AS136" s="12">
        <v>4025.1255381050541</v>
      </c>
      <c r="AT136" s="12">
        <v>3981.5797553808488</v>
      </c>
      <c r="AU136" s="12">
        <v>3919.438753787816</v>
      </c>
      <c r="AV136" s="12">
        <v>3873.7087329023789</v>
      </c>
      <c r="AW136" s="12">
        <v>3866.6230182511249</v>
      </c>
      <c r="AX136" s="12">
        <v>3793.7389182038673</v>
      </c>
      <c r="AY136" s="12">
        <v>3754.2810644784645</v>
      </c>
      <c r="AZ136" s="12">
        <v>3657.8237516694012</v>
      </c>
      <c r="BA136" s="12">
        <v>3513.9202717160565</v>
      </c>
      <c r="BB136" s="12">
        <v>3289.1929612572685</v>
      </c>
      <c r="BC136" s="12">
        <v>0</v>
      </c>
      <c r="BD136" s="12">
        <v>0</v>
      </c>
      <c r="BE136" s="12">
        <v>0</v>
      </c>
    </row>
    <row r="137" spans="24:57" x14ac:dyDescent="0.35">
      <c r="X137" s="12">
        <v>194.16032786956524</v>
      </c>
      <c r="Y137" s="12">
        <v>202.28430995652178</v>
      </c>
      <c r="Z137" s="12">
        <v>217.52313465217392</v>
      </c>
      <c r="AA137" s="12">
        <v>212.32251082608695</v>
      </c>
      <c r="AB137" s="12">
        <v>217.92080982608695</v>
      </c>
      <c r="AC137" s="12">
        <v>225.3018682173913</v>
      </c>
      <c r="AD137" s="12">
        <v>229.85489891304346</v>
      </c>
      <c r="AE137" s="12">
        <v>235.47219926086959</v>
      </c>
      <c r="AF137" s="12">
        <v>242.20001917391306</v>
      </c>
      <c r="AG137" s="12">
        <v>254.14687900000001</v>
      </c>
      <c r="AH137" s="12">
        <v>266.94193126086958</v>
      </c>
      <c r="AI137" s="12">
        <v>263.14015000000001</v>
      </c>
      <c r="AJ137" s="12">
        <v>257.92972313043481</v>
      </c>
      <c r="AK137" s="12">
        <v>252.63787073913045</v>
      </c>
      <c r="AL137" s="12">
        <v>249.4531714347826</v>
      </c>
      <c r="AM137" s="12">
        <v>245.42446113043479</v>
      </c>
      <c r="AN137" s="12">
        <v>241.96166095652171</v>
      </c>
      <c r="AO137" s="12">
        <v>237.0056825652174</v>
      </c>
      <c r="AP137" s="12">
        <v>221.02503226086955</v>
      </c>
      <c r="AQ137" s="12">
        <v>211.51557608695649</v>
      </c>
      <c r="AR137" s="12">
        <v>221.53348760869568</v>
      </c>
      <c r="AS137" s="12">
        <v>215.90342047826087</v>
      </c>
      <c r="AT137" s="12">
        <v>213.92612743478259</v>
      </c>
      <c r="AU137" s="12">
        <v>208.26025043478259</v>
      </c>
      <c r="AV137" s="12">
        <v>190.67070339130433</v>
      </c>
      <c r="AW137" s="12">
        <v>196.20290900000001</v>
      </c>
      <c r="AX137" s="12">
        <v>191.74080313043478</v>
      </c>
      <c r="AY137" s="12">
        <v>193.26810269565217</v>
      </c>
      <c r="AZ137" s="12">
        <v>195.39820421739131</v>
      </c>
      <c r="BA137" s="12">
        <v>195.24338765217394</v>
      </c>
      <c r="BB137" s="12">
        <v>184.7012449130435</v>
      </c>
      <c r="BC137" s="12">
        <v>0</v>
      </c>
      <c r="BD137" s="12">
        <v>0</v>
      </c>
      <c r="BE137" s="12">
        <v>0</v>
      </c>
    </row>
    <row r="138" spans="24:57" x14ac:dyDescent="0.35">
      <c r="X138" s="12">
        <v>236.39600599999997</v>
      </c>
      <c r="Y138" s="12">
        <v>246.28719713043481</v>
      </c>
      <c r="Z138" s="12">
        <v>264.84092204347826</v>
      </c>
      <c r="AA138" s="12">
        <v>258.50900691304349</v>
      </c>
      <c r="AB138" s="12">
        <v>265.32510352173909</v>
      </c>
      <c r="AC138" s="12">
        <v>274.3117628695652</v>
      </c>
      <c r="AD138" s="12">
        <v>279.85521382608692</v>
      </c>
      <c r="AE138" s="12">
        <v>286.69444513043481</v>
      </c>
      <c r="AF138" s="12">
        <v>294.88576721739128</v>
      </c>
      <c r="AG138" s="12">
        <v>309.4314269565217</v>
      </c>
      <c r="AH138" s="12">
        <v>322.57920739130435</v>
      </c>
      <c r="AI138" s="12">
        <v>318.51430130434784</v>
      </c>
      <c r="AJ138" s="12">
        <v>311.62475826086956</v>
      </c>
      <c r="AK138" s="12">
        <v>306.65964304347824</v>
      </c>
      <c r="AL138" s="12">
        <v>303.1494382608696</v>
      </c>
      <c r="AM138" s="12">
        <v>297.54396334782609</v>
      </c>
      <c r="AN138" s="12">
        <v>293.03191034782606</v>
      </c>
      <c r="AO138" s="12">
        <v>287.93668613043479</v>
      </c>
      <c r="AP138" s="12">
        <v>263.8659142608696</v>
      </c>
      <c r="AQ138" s="12">
        <v>249.47254773913045</v>
      </c>
      <c r="AR138" s="12">
        <v>268.75772517391306</v>
      </c>
      <c r="AS138" s="12">
        <v>263.28477547826088</v>
      </c>
      <c r="AT138" s="12">
        <v>258.70618047826082</v>
      </c>
      <c r="AU138" s="12">
        <v>250.81536078260868</v>
      </c>
      <c r="AV138" s="12">
        <v>221.94812834782607</v>
      </c>
      <c r="AW138" s="12">
        <v>229.36576234782609</v>
      </c>
      <c r="AX138" s="12">
        <v>221.48319839130434</v>
      </c>
      <c r="AY138" s="12">
        <v>225.56670256521738</v>
      </c>
      <c r="AZ138" s="12">
        <v>226.51361326086956</v>
      </c>
      <c r="BA138" s="12">
        <v>235.15423278260872</v>
      </c>
      <c r="BB138" s="12">
        <v>203.07764947826087</v>
      </c>
      <c r="BC138" s="12">
        <v>0</v>
      </c>
      <c r="BD138" s="12">
        <v>0</v>
      </c>
      <c r="BE138" s="12">
        <v>0</v>
      </c>
    </row>
    <row r="139" spans="24:57" x14ac:dyDescent="0.35">
      <c r="X139" s="12">
        <v>13765.620906264632</v>
      </c>
      <c r="Y139" s="12">
        <v>13162.849557572667</v>
      </c>
      <c r="Z139" s="12">
        <v>12855.32215615104</v>
      </c>
      <c r="AA139" s="12">
        <v>12192.032163975593</v>
      </c>
      <c r="AB139" s="12">
        <v>11748.723362507157</v>
      </c>
      <c r="AC139" s="12">
        <v>11444.237365630801</v>
      </c>
      <c r="AD139" s="12">
        <v>11334.915713443163</v>
      </c>
      <c r="AE139" s="12">
        <v>11168.322757515372</v>
      </c>
      <c r="AF139" s="12">
        <v>11028.435204209152</v>
      </c>
      <c r="AG139" s="12">
        <v>10854.668520550204</v>
      </c>
      <c r="AH139" s="12">
        <v>10761.14847547598</v>
      </c>
      <c r="AI139" s="12">
        <v>10776.09690153373</v>
      </c>
      <c r="AJ139" s="12">
        <v>10840.707057889886</v>
      </c>
      <c r="AK139" s="12">
        <v>10971.595617963001</v>
      </c>
      <c r="AL139" s="12">
        <v>11093.784650932035</v>
      </c>
      <c r="AM139" s="12">
        <v>11231.411852279618</v>
      </c>
      <c r="AN139" s="12">
        <v>11215.599266659621</v>
      </c>
      <c r="AO139" s="12">
        <v>11206.180091720173</v>
      </c>
      <c r="AP139" s="12">
        <v>11036.041900117043</v>
      </c>
      <c r="AQ139" s="12">
        <v>10931.167024148737</v>
      </c>
      <c r="AR139" s="12">
        <v>10969.240539264985</v>
      </c>
      <c r="AS139" s="12">
        <v>11045.006499046543</v>
      </c>
      <c r="AT139" s="12">
        <v>11144.965365122773</v>
      </c>
      <c r="AU139" s="12">
        <v>11163.474197182339</v>
      </c>
      <c r="AV139" s="12">
        <v>11163.255732598762</v>
      </c>
      <c r="AW139" s="12">
        <v>11254.711601532072</v>
      </c>
      <c r="AX139" s="12">
        <v>11588.770303369358</v>
      </c>
      <c r="AY139" s="12">
        <v>12000.782255156539</v>
      </c>
      <c r="AZ139" s="12">
        <v>12278.797000736304</v>
      </c>
      <c r="BA139" s="12">
        <v>12552.733157696905</v>
      </c>
      <c r="BB139" s="12">
        <v>12498.490299271225</v>
      </c>
      <c r="BC139" s="12">
        <v>0</v>
      </c>
      <c r="BD139" s="12">
        <v>0</v>
      </c>
      <c r="BE139" s="12">
        <v>0</v>
      </c>
    </row>
  </sheetData>
  <sortState xmlns:xlrd2="http://schemas.microsoft.com/office/spreadsheetml/2017/richdata2" ref="BG98:BH110">
    <sortCondition descending="1" ref="BH98:BH110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B4A879-187E-4B0C-84DB-FE9A32010201}">
  <dimension ref="A2:AR32"/>
  <sheetViews>
    <sheetView zoomScale="70" zoomScaleNormal="70" workbookViewId="0"/>
  </sheetViews>
  <sheetFormatPr baseColWidth="10" defaultColWidth="9.08984375" defaultRowHeight="14.5" x14ac:dyDescent="0.35"/>
  <sheetData>
    <row r="2" spans="1:44" x14ac:dyDescent="0.35">
      <c r="A2" s="1" t="s">
        <v>93</v>
      </c>
    </row>
    <row r="3" spans="1:44" x14ac:dyDescent="0.35">
      <c r="D3" s="2">
        <v>1990</v>
      </c>
      <c r="E3" s="2">
        <v>1991</v>
      </c>
      <c r="F3" s="2">
        <v>1992</v>
      </c>
      <c r="G3" s="2">
        <v>1993</v>
      </c>
      <c r="H3" s="2">
        <v>1994</v>
      </c>
      <c r="I3" s="2">
        <v>1995</v>
      </c>
      <c r="J3" s="2">
        <v>1996</v>
      </c>
      <c r="K3" s="2">
        <v>1997</v>
      </c>
      <c r="L3" s="2">
        <v>1998</v>
      </c>
      <c r="M3" s="2">
        <v>1999</v>
      </c>
      <c r="N3" s="2">
        <v>2000</v>
      </c>
      <c r="O3" s="2">
        <v>2001</v>
      </c>
      <c r="P3" s="2">
        <v>2002</v>
      </c>
      <c r="Q3" s="2">
        <v>2003</v>
      </c>
      <c r="R3" s="2">
        <v>2004</v>
      </c>
      <c r="S3" s="2">
        <v>2005</v>
      </c>
      <c r="T3" s="2">
        <v>2006</v>
      </c>
      <c r="U3" s="2">
        <v>2007</v>
      </c>
      <c r="V3" s="2">
        <v>2008</v>
      </c>
      <c r="W3" s="2">
        <v>2009</v>
      </c>
      <c r="X3" s="2">
        <v>2010</v>
      </c>
      <c r="Y3" s="2">
        <v>2011</v>
      </c>
      <c r="Z3" s="2">
        <v>2012</v>
      </c>
      <c r="AA3" s="2">
        <v>2013</v>
      </c>
      <c r="AB3" s="2">
        <v>2014</v>
      </c>
      <c r="AC3" s="2">
        <v>2015</v>
      </c>
      <c r="AD3" s="2">
        <v>2016</v>
      </c>
      <c r="AE3" s="2">
        <v>2017</v>
      </c>
      <c r="AF3" s="2">
        <v>2018</v>
      </c>
      <c r="AG3" s="2">
        <v>2019</v>
      </c>
      <c r="AH3" s="2">
        <v>2020</v>
      </c>
      <c r="AI3" s="2">
        <v>2021</v>
      </c>
      <c r="AJ3" s="2">
        <v>2022</v>
      </c>
      <c r="AK3" s="2">
        <v>2023</v>
      </c>
      <c r="AP3" s="19"/>
      <c r="AQ3" s="3"/>
      <c r="AR3" s="3"/>
    </row>
    <row r="4" spans="1:44" x14ac:dyDescent="0.35">
      <c r="A4" t="s">
        <v>64</v>
      </c>
      <c r="D4" s="3">
        <f>'NOx-CEIP 2022'!B12</f>
        <v>423.11659129999998</v>
      </c>
      <c r="E4" s="3">
        <f>'NOx-CEIP 2022'!C12</f>
        <v>422.45914290000002</v>
      </c>
      <c r="F4" s="3">
        <f>'NOx-CEIP 2022'!D12</f>
        <v>423.980884</v>
      </c>
      <c r="G4" s="3">
        <f>'NOx-CEIP 2022'!E12</f>
        <v>419.06123650000001</v>
      </c>
      <c r="H4" s="3">
        <f>'NOx-CEIP 2022'!F12</f>
        <v>417.61644790000003</v>
      </c>
      <c r="I4" s="3">
        <f>'NOx-CEIP 2022'!G12</f>
        <v>411.67518380000001</v>
      </c>
      <c r="J4" s="3">
        <f>'NOx-CEIP 2022'!H12</f>
        <v>397.20434990000001</v>
      </c>
      <c r="K4" s="3">
        <f>'NOx-CEIP 2022'!I12</f>
        <v>382.96203459999998</v>
      </c>
      <c r="L4" s="3">
        <f>'NOx-CEIP 2022'!J12</f>
        <v>384.48598829999997</v>
      </c>
      <c r="M4" s="3">
        <f>'NOx-CEIP 2022'!K12</f>
        <v>357.51090479999999</v>
      </c>
      <c r="N4" s="3">
        <f>'NOx-CEIP 2022'!L12</f>
        <v>358.94692409999999</v>
      </c>
      <c r="O4" s="3">
        <f>'NOx-CEIP 2022'!M12</f>
        <v>346.60373120000003</v>
      </c>
      <c r="P4" s="3">
        <f>'NOx-CEIP 2022'!N12</f>
        <v>335.34939439999999</v>
      </c>
      <c r="Q4" s="3">
        <f>'NOx-CEIP 2022'!O12</f>
        <v>330.62204639999999</v>
      </c>
      <c r="R4" s="3">
        <f>'NOx-CEIP 2022'!P12</f>
        <v>340.71458940000002</v>
      </c>
      <c r="S4" s="3">
        <f>'NOx-CEIP 2022'!Q12</f>
        <v>326.09024369999997</v>
      </c>
      <c r="T4" s="3">
        <f>'NOx-CEIP 2022'!R12</f>
        <v>309.9657431</v>
      </c>
      <c r="U4" s="3">
        <f>'NOx-CEIP 2022'!S12</f>
        <v>299.82642090000002</v>
      </c>
      <c r="V4" s="3">
        <f>'NOx-CEIP 2022'!T12</f>
        <v>272.95744439999999</v>
      </c>
      <c r="W4" s="3">
        <f>'NOx-CEIP 2022'!U12</f>
        <v>242.4363061</v>
      </c>
      <c r="X4" s="3">
        <f>'NOx-CEIP 2022'!V12</f>
        <v>243.9064625</v>
      </c>
      <c r="Y4" s="3">
        <f>'NOx-CEIP 2022'!W12</f>
        <v>226.70981939999999</v>
      </c>
      <c r="Z4" s="3">
        <f>'NOx-CEIP 2022'!X12</f>
        <v>215.31833689999999</v>
      </c>
      <c r="AA4" s="3">
        <f>'NOx-CEIP 2022'!Y12</f>
        <v>206.2054977</v>
      </c>
      <c r="AB4" s="3">
        <f>'NOx-CEIP 2022'!Z12</f>
        <v>196.13099349999999</v>
      </c>
      <c r="AC4" s="3">
        <f>'NOx-CEIP 2022'!AA12</f>
        <v>196.54954119999999</v>
      </c>
      <c r="AD4" s="3">
        <f>'NOx-CEIP 2022'!AB12</f>
        <v>185.11309360000001</v>
      </c>
      <c r="AE4" s="3">
        <f>'NOx-CEIP 2022'!AC12</f>
        <v>174.1834016</v>
      </c>
      <c r="AF4" s="3">
        <f>'NOx-CEIP 2022'!AD12</f>
        <v>167.59896889999999</v>
      </c>
      <c r="AG4" s="3">
        <f>'NOx-CEIP 2022'!AE12</f>
        <v>155.5631147</v>
      </c>
      <c r="AH4" s="3">
        <f>'NOx-CEIP 2022'!AF12</f>
        <v>134.7785647</v>
      </c>
      <c r="AI4" s="3">
        <f>'NOx-CEIP 2022'!AG12</f>
        <v>0</v>
      </c>
      <c r="AJ4" s="3">
        <f>'NOx-CEIP 2022'!AH12</f>
        <v>0</v>
      </c>
      <c r="AK4" s="3">
        <f>'NOx-CEIP 2022'!AI12</f>
        <v>0</v>
      </c>
      <c r="AP4" s="19"/>
    </row>
    <row r="5" spans="1:44" x14ac:dyDescent="0.35">
      <c r="A5" t="s">
        <v>63</v>
      </c>
      <c r="D5" s="3">
        <f>'NH3-CEIP 2022'!B12</f>
        <v>105.4844018</v>
      </c>
      <c r="E5" s="3">
        <f>'NH3-CEIP 2022'!C12</f>
        <v>105.5805886</v>
      </c>
      <c r="F5" s="3">
        <f>'NH3-CEIP 2022'!D12</f>
        <v>105.6767753</v>
      </c>
      <c r="G5" s="3">
        <f>'NH3-CEIP 2022'!E12</f>
        <v>105.77296200000001</v>
      </c>
      <c r="H5" s="3">
        <f>'NH3-CEIP 2022'!F12</f>
        <v>105.8691487</v>
      </c>
      <c r="I5" s="3">
        <f>'NH3-CEIP 2022'!G12</f>
        <v>105.96533549999999</v>
      </c>
      <c r="J5" s="3">
        <f>'NH3-CEIP 2022'!H12</f>
        <v>103.8357118</v>
      </c>
      <c r="K5" s="3">
        <f>'NH3-CEIP 2022'!I12</f>
        <v>101.7060881</v>
      </c>
      <c r="L5" s="3">
        <f>'NH3-CEIP 2022'!J12</f>
        <v>99.576464389999998</v>
      </c>
      <c r="M5" s="3">
        <f>'NH3-CEIP 2022'!K12</f>
        <v>97.446840690000002</v>
      </c>
      <c r="N5" s="3">
        <f>'NH3-CEIP 2022'!L12</f>
        <v>95.317216999999999</v>
      </c>
      <c r="O5" s="3">
        <f>'NH3-CEIP 2022'!M12</f>
        <v>93.018249400000002</v>
      </c>
      <c r="P5" s="3">
        <f>'NH3-CEIP 2022'!N12</f>
        <v>90.342538649999995</v>
      </c>
      <c r="Q5" s="3">
        <f>'NH3-CEIP 2022'!O12</f>
        <v>86.340331480000003</v>
      </c>
      <c r="R5" s="3">
        <f>'NH3-CEIP 2022'!P12</f>
        <v>81.368553070000004</v>
      </c>
      <c r="S5" s="3">
        <f>'NH3-CEIP 2022'!Q12</f>
        <v>79.832896289999994</v>
      </c>
      <c r="T5" s="3">
        <f>'NH3-CEIP 2022'!R12</f>
        <v>79.290082290000001</v>
      </c>
      <c r="U5" s="3">
        <f>'NH3-CEIP 2022'!S12</f>
        <v>76.502576500000004</v>
      </c>
      <c r="V5" s="3">
        <f>'NH3-CEIP 2022'!T12</f>
        <v>74.228261900000007</v>
      </c>
      <c r="W5" s="3">
        <f>'NH3-CEIP 2022'!U12</f>
        <v>74.235085940000005</v>
      </c>
      <c r="X5" s="3">
        <f>'NH3-CEIP 2022'!V12</f>
        <v>74.681147699999997</v>
      </c>
      <c r="Y5" s="3">
        <f>'NH3-CEIP 2022'!W12</f>
        <v>73.628097350000004</v>
      </c>
      <c r="Z5" s="3">
        <f>'NH3-CEIP 2022'!X12</f>
        <v>73.549155139999996</v>
      </c>
      <c r="AA5" s="3">
        <f>'NH3-CEIP 2022'!Y12</f>
        <v>72.781809429999996</v>
      </c>
      <c r="AB5" s="3">
        <f>'NH3-CEIP 2022'!Z12</f>
        <v>71.183008409999999</v>
      </c>
      <c r="AC5" s="3">
        <f>'NH3-CEIP 2022'!AA12</f>
        <v>71.760758030000005</v>
      </c>
      <c r="AD5" s="3">
        <f>'NH3-CEIP 2022'!AB12</f>
        <v>71.961082399999995</v>
      </c>
      <c r="AE5" s="3">
        <f>'NH3-CEIP 2022'!AC12</f>
        <v>70.192682140000002</v>
      </c>
      <c r="AF5" s="3">
        <f>'NH3-CEIP 2022'!AD12</f>
        <v>69.664369609999994</v>
      </c>
      <c r="AG5" s="3">
        <f>'NH3-CEIP 2022'!AE12</f>
        <v>68.338869149999994</v>
      </c>
      <c r="AH5" s="3">
        <f>'NH3-CEIP 2022'!AF12</f>
        <v>67.996287140000007</v>
      </c>
      <c r="AI5" s="3">
        <f>'NH3-CEIP 2022'!AG12</f>
        <v>0</v>
      </c>
      <c r="AJ5" s="3">
        <f>'NH3-CEIP 2022'!AH12</f>
        <v>0</v>
      </c>
      <c r="AK5" s="3">
        <f>'NH3-CEIP 2022'!AI12</f>
        <v>0</v>
      </c>
      <c r="AP5" s="19"/>
    </row>
    <row r="6" spans="1:44" x14ac:dyDescent="0.35">
      <c r="AP6" s="19"/>
    </row>
    <row r="7" spans="1:44" x14ac:dyDescent="0.35">
      <c r="A7" t="s">
        <v>65</v>
      </c>
      <c r="D7">
        <f t="shared" ref="D7:AK7" si="0">D4*14/46</f>
        <v>128.77461474347825</v>
      </c>
      <c r="E7">
        <f t="shared" si="0"/>
        <v>128.57452175217392</v>
      </c>
      <c r="F7">
        <f t="shared" si="0"/>
        <v>129.03766034782609</v>
      </c>
      <c r="G7">
        <f t="shared" si="0"/>
        <v>127.54037632608696</v>
      </c>
      <c r="H7">
        <f t="shared" si="0"/>
        <v>127.10065805652175</v>
      </c>
      <c r="I7">
        <f t="shared" si="0"/>
        <v>125.29244724347826</v>
      </c>
      <c r="J7">
        <f t="shared" si="0"/>
        <v>120.88828040434782</v>
      </c>
      <c r="K7">
        <f t="shared" si="0"/>
        <v>116.55366270434781</v>
      </c>
      <c r="L7">
        <f t="shared" si="0"/>
        <v>117.01747469999999</v>
      </c>
      <c r="M7">
        <f t="shared" si="0"/>
        <v>108.80766667826087</v>
      </c>
      <c r="N7">
        <f t="shared" si="0"/>
        <v>109.24471603043477</v>
      </c>
      <c r="O7">
        <f t="shared" si="0"/>
        <v>105.48809210434784</v>
      </c>
      <c r="P7">
        <f t="shared" si="0"/>
        <v>102.06285916521738</v>
      </c>
      <c r="Q7">
        <f t="shared" si="0"/>
        <v>100.62410107826088</v>
      </c>
      <c r="R7">
        <f t="shared" si="0"/>
        <v>103.69574460000001</v>
      </c>
      <c r="S7">
        <f t="shared" si="0"/>
        <v>99.244856778260868</v>
      </c>
      <c r="T7">
        <f t="shared" si="0"/>
        <v>94.337400073913045</v>
      </c>
      <c r="U7">
        <f t="shared" si="0"/>
        <v>91.251519404347832</v>
      </c>
      <c r="V7">
        <f t="shared" si="0"/>
        <v>83.074004817391298</v>
      </c>
      <c r="W7">
        <f t="shared" si="0"/>
        <v>73.78496272608696</v>
      </c>
      <c r="X7">
        <f t="shared" si="0"/>
        <v>74.232401630434779</v>
      </c>
      <c r="Y7">
        <f t="shared" si="0"/>
        <v>68.99864068695652</v>
      </c>
      <c r="Z7">
        <f t="shared" si="0"/>
        <v>65.531667752173902</v>
      </c>
      <c r="AA7">
        <f t="shared" si="0"/>
        <v>62.758194952173909</v>
      </c>
      <c r="AB7">
        <f t="shared" si="0"/>
        <v>59.692041500000002</v>
      </c>
      <c r="AC7">
        <f t="shared" si="0"/>
        <v>59.819425582608694</v>
      </c>
      <c r="AD7">
        <f t="shared" si="0"/>
        <v>56.338767617391312</v>
      </c>
      <c r="AE7">
        <f t="shared" si="0"/>
        <v>53.012339617391305</v>
      </c>
      <c r="AF7">
        <f t="shared" si="0"/>
        <v>51.008381839130429</v>
      </c>
      <c r="AG7">
        <f t="shared" si="0"/>
        <v>47.345295778260876</v>
      </c>
      <c r="AH7">
        <f t="shared" si="0"/>
        <v>41.019563169565217</v>
      </c>
      <c r="AI7">
        <f t="shared" si="0"/>
        <v>0</v>
      </c>
      <c r="AJ7">
        <f t="shared" si="0"/>
        <v>0</v>
      </c>
      <c r="AK7">
        <f t="shared" si="0"/>
        <v>0</v>
      </c>
      <c r="AP7" s="19"/>
    </row>
    <row r="8" spans="1:44" x14ac:dyDescent="0.35">
      <c r="A8" t="s">
        <v>66</v>
      </c>
      <c r="D8">
        <f t="shared" ref="D8:H8" si="1">D5*14/17</f>
        <v>86.869507364705882</v>
      </c>
      <c r="E8">
        <f t="shared" si="1"/>
        <v>86.948720023529404</v>
      </c>
      <c r="F8">
        <f t="shared" si="1"/>
        <v>87.0279326</v>
      </c>
      <c r="G8">
        <f t="shared" si="1"/>
        <v>87.107145176470596</v>
      </c>
      <c r="H8">
        <f t="shared" si="1"/>
        <v>87.186357752941177</v>
      </c>
      <c r="I8">
        <f>I5*14/17</f>
        <v>87.265570411764699</v>
      </c>
      <c r="J8">
        <f t="shared" ref="J8:AK8" si="2">J5*14/17</f>
        <v>85.511762658823528</v>
      </c>
      <c r="K8">
        <f t="shared" si="2"/>
        <v>83.757954905882357</v>
      </c>
      <c r="L8">
        <f t="shared" si="2"/>
        <v>82.004147144705883</v>
      </c>
      <c r="M8">
        <f t="shared" si="2"/>
        <v>80.250339391764697</v>
      </c>
      <c r="N8">
        <f t="shared" si="2"/>
        <v>78.496531647058816</v>
      </c>
      <c r="O8">
        <f t="shared" si="2"/>
        <v>76.603264211764696</v>
      </c>
      <c r="P8">
        <f t="shared" si="2"/>
        <v>74.399737711764701</v>
      </c>
      <c r="Q8">
        <f t="shared" si="2"/>
        <v>71.10380239529411</v>
      </c>
      <c r="R8">
        <f t="shared" si="2"/>
        <v>67.009396645882362</v>
      </c>
      <c r="S8">
        <f t="shared" si="2"/>
        <v>65.744738121176468</v>
      </c>
      <c r="T8">
        <f t="shared" si="2"/>
        <v>65.297714827058826</v>
      </c>
      <c r="U8">
        <f t="shared" si="2"/>
        <v>63.002121823529414</v>
      </c>
      <c r="V8">
        <f t="shared" si="2"/>
        <v>61.129156858823535</v>
      </c>
      <c r="W8">
        <f t="shared" si="2"/>
        <v>61.134776656470592</v>
      </c>
      <c r="X8">
        <f t="shared" si="2"/>
        <v>61.502121635294117</v>
      </c>
      <c r="Y8">
        <f t="shared" si="2"/>
        <v>60.63490370000001</v>
      </c>
      <c r="Z8">
        <f t="shared" si="2"/>
        <v>60.569892468235288</v>
      </c>
      <c r="AA8">
        <f t="shared" si="2"/>
        <v>59.937960707058821</v>
      </c>
      <c r="AB8">
        <f t="shared" si="2"/>
        <v>58.621301043529407</v>
      </c>
      <c r="AC8">
        <f t="shared" si="2"/>
        <v>59.097094848235294</v>
      </c>
      <c r="AD8">
        <f t="shared" si="2"/>
        <v>59.262067858823521</v>
      </c>
      <c r="AE8">
        <f t="shared" si="2"/>
        <v>57.805738232941181</v>
      </c>
      <c r="AF8">
        <f t="shared" si="2"/>
        <v>57.370657325882348</v>
      </c>
      <c r="AG8">
        <f t="shared" si="2"/>
        <v>56.279068711764701</v>
      </c>
      <c r="AH8">
        <f t="shared" si="2"/>
        <v>55.996942350588242</v>
      </c>
      <c r="AI8">
        <f t="shared" si="2"/>
        <v>0</v>
      </c>
      <c r="AJ8">
        <f t="shared" si="2"/>
        <v>0</v>
      </c>
      <c r="AK8">
        <f t="shared" si="2"/>
        <v>0</v>
      </c>
      <c r="AP8" s="19"/>
    </row>
    <row r="9" spans="1:44" x14ac:dyDescent="0.35">
      <c r="A9" t="s">
        <v>67</v>
      </c>
      <c r="D9">
        <f t="shared" ref="D9:H9" si="3">D7+D8</f>
        <v>215.64412210818415</v>
      </c>
      <c r="E9">
        <f t="shared" si="3"/>
        <v>215.52324177570333</v>
      </c>
      <c r="F9">
        <f t="shared" si="3"/>
        <v>216.06559294782608</v>
      </c>
      <c r="G9">
        <f t="shared" si="3"/>
        <v>214.64752150255754</v>
      </c>
      <c r="H9">
        <f t="shared" si="3"/>
        <v>214.28701580946293</v>
      </c>
      <c r="I9">
        <f>I7+I8</f>
        <v>212.55801765524296</v>
      </c>
      <c r="J9">
        <f t="shared" ref="J9:AD9" si="4">J7+J8</f>
        <v>206.40004306317135</v>
      </c>
      <c r="K9">
        <f t="shared" si="4"/>
        <v>200.31161761023017</v>
      </c>
      <c r="L9">
        <f t="shared" si="4"/>
        <v>199.02162184470586</v>
      </c>
      <c r="M9">
        <f t="shared" si="4"/>
        <v>189.05800607002556</v>
      </c>
      <c r="N9">
        <f t="shared" si="4"/>
        <v>187.74124767749359</v>
      </c>
      <c r="O9">
        <f t="shared" si="4"/>
        <v>182.09135631611252</v>
      </c>
      <c r="P9">
        <f t="shared" si="4"/>
        <v>176.46259687698208</v>
      </c>
      <c r="Q9">
        <f t="shared" si="4"/>
        <v>171.72790347355499</v>
      </c>
      <c r="R9">
        <f t="shared" si="4"/>
        <v>170.70514124588237</v>
      </c>
      <c r="S9">
        <f t="shared" si="4"/>
        <v>164.98959489943735</v>
      </c>
      <c r="T9">
        <f t="shared" si="4"/>
        <v>159.63511490097187</v>
      </c>
      <c r="U9">
        <f t="shared" si="4"/>
        <v>154.25364122787724</v>
      </c>
      <c r="V9">
        <f t="shared" si="4"/>
        <v>144.20316167621485</v>
      </c>
      <c r="W9">
        <f t="shared" si="4"/>
        <v>134.91973938255757</v>
      </c>
      <c r="X9">
        <f t="shared" si="4"/>
        <v>135.73452326572891</v>
      </c>
      <c r="Y9">
        <f t="shared" si="4"/>
        <v>129.63354438695654</v>
      </c>
      <c r="Z9">
        <f t="shared" si="4"/>
        <v>126.1015602204092</v>
      </c>
      <c r="AA9">
        <f t="shared" si="4"/>
        <v>122.69615565923273</v>
      </c>
      <c r="AB9">
        <f t="shared" si="4"/>
        <v>118.31334254352942</v>
      </c>
      <c r="AC9">
        <f t="shared" si="4"/>
        <v>118.91652043084399</v>
      </c>
      <c r="AD9">
        <f t="shared" si="4"/>
        <v>115.60083547621483</v>
      </c>
      <c r="AE9">
        <f>AE7+AE8</f>
        <v>110.81807785033249</v>
      </c>
      <c r="AF9">
        <f>AF7+AF8</f>
        <v>108.37903916501278</v>
      </c>
      <c r="AG9">
        <f>AG7+AG8</f>
        <v>103.62436449002558</v>
      </c>
      <c r="AH9">
        <f>AH7+AH8</f>
        <v>97.016505520153459</v>
      </c>
      <c r="AI9">
        <f t="shared" ref="AI9:AK9" si="5">AI7+AI8</f>
        <v>0</v>
      </c>
      <c r="AJ9">
        <f t="shared" si="5"/>
        <v>0</v>
      </c>
      <c r="AK9">
        <f t="shared" si="5"/>
        <v>0</v>
      </c>
      <c r="AP9" s="19"/>
    </row>
    <row r="10" spans="1:44" x14ac:dyDescent="0.35">
      <c r="AP10" s="19"/>
    </row>
    <row r="11" spans="1:44" x14ac:dyDescent="0.35">
      <c r="AP11" s="19"/>
    </row>
    <row r="12" spans="1:44" x14ac:dyDescent="0.35">
      <c r="AP12" s="19"/>
    </row>
    <row r="13" spans="1:44" x14ac:dyDescent="0.35">
      <c r="AP13" s="19"/>
    </row>
    <row r="14" spans="1:44" x14ac:dyDescent="0.35">
      <c r="AP14" s="19"/>
    </row>
    <row r="15" spans="1:44" x14ac:dyDescent="0.35">
      <c r="AP15" s="19"/>
    </row>
    <row r="16" spans="1:44" x14ac:dyDescent="0.35">
      <c r="AP16" s="19"/>
    </row>
    <row r="17" spans="1:42" x14ac:dyDescent="0.35">
      <c r="AP17" s="19"/>
    </row>
    <row r="18" spans="1:42" x14ac:dyDescent="0.35">
      <c r="AP18" s="19"/>
    </row>
    <row r="19" spans="1:42" x14ac:dyDescent="0.35">
      <c r="AP19" s="19"/>
    </row>
    <row r="20" spans="1:42" x14ac:dyDescent="0.35">
      <c r="AP20" s="19"/>
    </row>
    <row r="21" spans="1:42" x14ac:dyDescent="0.35">
      <c r="AP21" s="19"/>
    </row>
    <row r="22" spans="1:42" x14ac:dyDescent="0.35">
      <c r="AP22" s="19"/>
    </row>
    <row r="23" spans="1:42" x14ac:dyDescent="0.35">
      <c r="AP23" s="19"/>
    </row>
    <row r="24" spans="1:42" x14ac:dyDescent="0.35">
      <c r="AP24" s="19"/>
    </row>
    <row r="25" spans="1:42" x14ac:dyDescent="0.35">
      <c r="AP25" s="19"/>
    </row>
    <row r="26" spans="1:42" x14ac:dyDescent="0.35">
      <c r="AP26" s="19"/>
    </row>
    <row r="28" spans="1:42" x14ac:dyDescent="0.35">
      <c r="A28" t="s">
        <v>98</v>
      </c>
    </row>
    <row r="29" spans="1:42" x14ac:dyDescent="0.35">
      <c r="D29" s="9">
        <v>1990</v>
      </c>
      <c r="E29" s="9">
        <v>1991</v>
      </c>
      <c r="F29" s="9">
        <v>1992</v>
      </c>
      <c r="G29" s="9">
        <v>1993</v>
      </c>
      <c r="H29" s="9">
        <v>1994</v>
      </c>
      <c r="I29" s="2">
        <v>1995</v>
      </c>
      <c r="J29" s="2">
        <v>1996</v>
      </c>
      <c r="K29" s="2">
        <v>1997</v>
      </c>
      <c r="L29" s="2">
        <v>1998</v>
      </c>
      <c r="M29" s="2">
        <v>1999</v>
      </c>
      <c r="N29" s="2">
        <v>2000</v>
      </c>
      <c r="O29" s="2">
        <v>2001</v>
      </c>
      <c r="P29" s="2">
        <v>2002</v>
      </c>
      <c r="Q29" s="2">
        <v>2003</v>
      </c>
      <c r="R29" s="2">
        <v>2004</v>
      </c>
      <c r="S29" s="2">
        <v>2005</v>
      </c>
      <c r="T29" s="2">
        <v>2006</v>
      </c>
      <c r="U29" s="2">
        <v>2007</v>
      </c>
      <c r="V29" s="2">
        <v>2008</v>
      </c>
      <c r="W29" s="2">
        <v>2009</v>
      </c>
      <c r="X29" s="2">
        <v>2010</v>
      </c>
      <c r="Y29" s="2">
        <v>2011</v>
      </c>
      <c r="Z29" s="2">
        <v>2012</v>
      </c>
      <c r="AA29" s="2">
        <v>2013</v>
      </c>
      <c r="AB29" s="2">
        <v>2014</v>
      </c>
      <c r="AC29" s="2">
        <v>2015</v>
      </c>
      <c r="AD29" s="2">
        <v>2016</v>
      </c>
      <c r="AE29" s="2">
        <v>2017</v>
      </c>
      <c r="AF29" s="2">
        <v>2018</v>
      </c>
      <c r="AG29" s="2">
        <v>2019</v>
      </c>
      <c r="AH29" s="2">
        <v>2020</v>
      </c>
      <c r="AI29" s="2">
        <v>2021</v>
      </c>
      <c r="AJ29" s="2">
        <v>2022</v>
      </c>
      <c r="AK29" s="2">
        <v>2023</v>
      </c>
    </row>
    <row r="30" spans="1:42" x14ac:dyDescent="0.35">
      <c r="A30" t="s">
        <v>68</v>
      </c>
      <c r="D30">
        <f>100*D4/AVERAGE($K4:$Q4)</f>
        <v>118.6396415940584</v>
      </c>
      <c r="E30">
        <f t="shared" ref="E30:AK31" si="6">100*E4/AVERAGE($K4:$Q4)</f>
        <v>118.45529655974306</v>
      </c>
      <c r="F30">
        <f t="shared" si="6"/>
        <v>118.88198466986481</v>
      </c>
      <c r="G30">
        <f t="shared" si="6"/>
        <v>117.50254167904322</v>
      </c>
      <c r="H30">
        <f t="shared" si="6"/>
        <v>117.09743064060218</v>
      </c>
      <c r="I30">
        <f t="shared" si="6"/>
        <v>115.43153178923835</v>
      </c>
      <c r="J30">
        <f t="shared" si="6"/>
        <v>111.37398693573037</v>
      </c>
      <c r="K30">
        <f t="shared" si="6"/>
        <v>107.38051748214532</v>
      </c>
      <c r="L30">
        <f t="shared" si="6"/>
        <v>107.80782599353799</v>
      </c>
      <c r="M30">
        <f t="shared" si="6"/>
        <v>100.24415606375096</v>
      </c>
      <c r="N30">
        <f t="shared" si="6"/>
        <v>100.64680823711693</v>
      </c>
      <c r="O30">
        <f t="shared" si="6"/>
        <v>97.185842602838534</v>
      </c>
      <c r="P30">
        <f t="shared" si="6"/>
        <v>94.030186427247614</v>
      </c>
      <c r="Q30">
        <f t="shared" si="6"/>
        <v>92.704663193362563</v>
      </c>
      <c r="R30">
        <f t="shared" si="6"/>
        <v>95.534558567150128</v>
      </c>
      <c r="S30">
        <f t="shared" si="6"/>
        <v>91.433969821469304</v>
      </c>
      <c r="T30">
        <f t="shared" si="6"/>
        <v>86.912745621327232</v>
      </c>
      <c r="U30">
        <f t="shared" si="6"/>
        <v>84.06973360868372</v>
      </c>
      <c r="V30">
        <f t="shared" si="6"/>
        <v>76.535815517301188</v>
      </c>
      <c r="W30">
        <f t="shared" si="6"/>
        <v>67.977850683472909</v>
      </c>
      <c r="X30">
        <f t="shared" si="6"/>
        <v>68.390074718099683</v>
      </c>
      <c r="Y30">
        <f t="shared" si="6"/>
        <v>63.568227463808519</v>
      </c>
      <c r="Z30">
        <f t="shared" si="6"/>
        <v>60.374116363431575</v>
      </c>
      <c r="AA30">
        <f t="shared" si="6"/>
        <v>57.818924724005335</v>
      </c>
      <c r="AB30">
        <f t="shared" si="6"/>
        <v>54.994087333787327</v>
      </c>
      <c r="AC30">
        <f t="shared" si="6"/>
        <v>55.111445882563324</v>
      </c>
      <c r="AD30">
        <f t="shared" si="6"/>
        <v>51.904726807320991</v>
      </c>
      <c r="AE30">
        <f t="shared" si="6"/>
        <v>48.840099306826538</v>
      </c>
      <c r="AF30">
        <f t="shared" si="6"/>
        <v>46.993859401111457</v>
      </c>
      <c r="AG30">
        <f t="shared" si="6"/>
        <v>43.61906990354268</v>
      </c>
      <c r="AH30">
        <f t="shared" si="6"/>
        <v>37.79119263898648</v>
      </c>
      <c r="AI30">
        <f t="shared" si="6"/>
        <v>0</v>
      </c>
      <c r="AJ30">
        <f t="shared" si="6"/>
        <v>0</v>
      </c>
      <c r="AK30">
        <f t="shared" si="6"/>
        <v>0</v>
      </c>
    </row>
    <row r="31" spans="1:42" x14ac:dyDescent="0.35">
      <c r="A31" t="s">
        <v>69</v>
      </c>
      <c r="D31">
        <f>100*D5/AVERAGE($K5:$Q5)</f>
        <v>111.24570067043581</v>
      </c>
      <c r="E31">
        <f t="shared" si="6"/>
        <v>111.34714095713844</v>
      </c>
      <c r="F31">
        <f t="shared" si="6"/>
        <v>111.44858113837932</v>
      </c>
      <c r="G31">
        <f t="shared" si="6"/>
        <v>111.55002131962019</v>
      </c>
      <c r="H31">
        <f t="shared" si="6"/>
        <v>111.65146150086106</v>
      </c>
      <c r="I31">
        <f t="shared" si="6"/>
        <v>111.75290178756369</v>
      </c>
      <c r="J31">
        <f t="shared" si="6"/>
        <v>109.50696327316555</v>
      </c>
      <c r="K31">
        <f t="shared" si="6"/>
        <v>107.26102475876745</v>
      </c>
      <c r="L31">
        <f t="shared" si="6"/>
        <v>105.01508623382315</v>
      </c>
      <c r="M31">
        <f t="shared" si="6"/>
        <v>102.76914771942505</v>
      </c>
      <c r="N31">
        <f t="shared" si="6"/>
        <v>100.5232092155731</v>
      </c>
      <c r="O31">
        <f t="shared" si="6"/>
        <v>98.098677653403982</v>
      </c>
      <c r="P31">
        <f t="shared" si="6"/>
        <v>95.276826155970838</v>
      </c>
      <c r="Q31">
        <f t="shared" si="6"/>
        <v>91.056028263036396</v>
      </c>
      <c r="R31">
        <f t="shared" si="6"/>
        <v>85.812703531032312</v>
      </c>
      <c r="S31">
        <f t="shared" si="6"/>
        <v>84.193172950536507</v>
      </c>
      <c r="T31">
        <f t="shared" si="6"/>
        <v>83.620711783451227</v>
      </c>
      <c r="U31">
        <f t="shared" si="6"/>
        <v>80.680959275593267</v>
      </c>
      <c r="V31">
        <f t="shared" si="6"/>
        <v>78.282427199716238</v>
      </c>
      <c r="W31">
        <f t="shared" si="6"/>
        <v>78.289623952015617</v>
      </c>
      <c r="X31">
        <f t="shared" si="6"/>
        <v>78.760048509454663</v>
      </c>
      <c r="Y31">
        <f t="shared" si="6"/>
        <v>77.649483136489749</v>
      </c>
      <c r="Z31">
        <f t="shared" si="6"/>
        <v>77.56622929692611</v>
      </c>
      <c r="AA31">
        <f t="shared" si="6"/>
        <v>76.756973049473956</v>
      </c>
      <c r="AB31">
        <f t="shared" si="6"/>
        <v>75.070849445723212</v>
      </c>
      <c r="AC31">
        <f t="shared" si="6"/>
        <v>75.680154330542493</v>
      </c>
      <c r="AD31">
        <f t="shared" si="6"/>
        <v>75.891419925471538</v>
      </c>
      <c r="AE31">
        <f t="shared" si="6"/>
        <v>74.026433987906316</v>
      </c>
      <c r="AF31">
        <f t="shared" si="6"/>
        <v>73.469266325484952</v>
      </c>
      <c r="AG31">
        <f t="shared" si="6"/>
        <v>72.071370286871925</v>
      </c>
      <c r="AH31">
        <f t="shared" si="6"/>
        <v>71.710077289147065</v>
      </c>
      <c r="AI31">
        <f t="shared" si="6"/>
        <v>0</v>
      </c>
      <c r="AJ31">
        <f t="shared" si="6"/>
        <v>0</v>
      </c>
      <c r="AK31">
        <f t="shared" si="6"/>
        <v>0</v>
      </c>
    </row>
    <row r="32" spans="1:42" x14ac:dyDescent="0.35">
      <c r="A32" t="s">
        <v>57</v>
      </c>
      <c r="D32">
        <f>100*D9/AVERAGE($K9:$Q9)</f>
        <v>115.54594871899053</v>
      </c>
      <c r="E32">
        <f t="shared" ref="E32:AK32" si="7">100*E9/AVERAGE($K9:$Q9)</f>
        <v>115.48117889099143</v>
      </c>
      <c r="F32">
        <f t="shared" si="7"/>
        <v>115.77178027677992</v>
      </c>
      <c r="G32">
        <f t="shared" si="7"/>
        <v>115.01195242293903</v>
      </c>
      <c r="H32">
        <f t="shared" si="7"/>
        <v>114.81878707291703</v>
      </c>
      <c r="I32">
        <f t="shared" si="7"/>
        <v>113.89235916887935</v>
      </c>
      <c r="J32">
        <f t="shared" si="7"/>
        <v>110.59280706668298</v>
      </c>
      <c r="K32">
        <f t="shared" si="7"/>
        <v>107.3305206278622</v>
      </c>
      <c r="L32">
        <f t="shared" si="7"/>
        <v>106.63931799681527</v>
      </c>
      <c r="M32">
        <f t="shared" si="7"/>
        <v>101.300635791606</v>
      </c>
      <c r="N32">
        <f t="shared" si="7"/>
        <v>100.5950932699208</v>
      </c>
      <c r="O32">
        <f t="shared" si="7"/>
        <v>97.567781182172354</v>
      </c>
      <c r="P32">
        <f t="shared" si="7"/>
        <v>94.551791953497641</v>
      </c>
      <c r="Q32">
        <f t="shared" si="7"/>
        <v>92.014859178125846</v>
      </c>
      <c r="R32">
        <f t="shared" si="7"/>
        <v>91.466845020563539</v>
      </c>
      <c r="S32">
        <f t="shared" si="7"/>
        <v>88.404353826316964</v>
      </c>
      <c r="T32">
        <f t="shared" si="7"/>
        <v>85.535328390932406</v>
      </c>
      <c r="U32">
        <f t="shared" si="7"/>
        <v>82.65183926549247</v>
      </c>
      <c r="V32">
        <f t="shared" si="7"/>
        <v>77.266613906578897</v>
      </c>
      <c r="W32">
        <f t="shared" si="7"/>
        <v>72.292391443230116</v>
      </c>
      <c r="X32">
        <f t="shared" si="7"/>
        <v>72.72896711179736</v>
      </c>
      <c r="Y32">
        <f t="shared" si="7"/>
        <v>69.459954324569054</v>
      </c>
      <c r="Z32">
        <f t="shared" si="7"/>
        <v>67.56745450869451</v>
      </c>
      <c r="AA32">
        <f t="shared" si="7"/>
        <v>65.742778292406499</v>
      </c>
      <c r="AB32">
        <f t="shared" si="7"/>
        <v>63.394389221741655</v>
      </c>
      <c r="AC32">
        <f t="shared" si="7"/>
        <v>63.717582641319837</v>
      </c>
      <c r="AD32">
        <f t="shared" si="7"/>
        <v>61.940979782913573</v>
      </c>
      <c r="AE32">
        <f t="shared" si="7"/>
        <v>59.378293343918862</v>
      </c>
      <c r="AF32">
        <f t="shared" si="7"/>
        <v>58.071413118747685</v>
      </c>
      <c r="AG32">
        <f t="shared" si="7"/>
        <v>55.523774023368404</v>
      </c>
      <c r="AH32">
        <f t="shared" si="7"/>
        <v>51.983165885242904</v>
      </c>
      <c r="AI32">
        <f t="shared" si="7"/>
        <v>0</v>
      </c>
      <c r="AJ32">
        <f t="shared" si="7"/>
        <v>0</v>
      </c>
      <c r="AK32">
        <f t="shared" si="7"/>
        <v>0</v>
      </c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R32"/>
  <sheetViews>
    <sheetView zoomScale="70" zoomScaleNormal="70" workbookViewId="0"/>
  </sheetViews>
  <sheetFormatPr baseColWidth="10" defaultColWidth="9.08984375" defaultRowHeight="14.5" x14ac:dyDescent="0.35"/>
  <sheetData>
    <row r="2" spans="1:44" x14ac:dyDescent="0.35">
      <c r="A2" s="1" t="s">
        <v>55</v>
      </c>
    </row>
    <row r="3" spans="1:44" x14ac:dyDescent="0.35">
      <c r="D3" s="2">
        <v>1990</v>
      </c>
      <c r="E3" s="2">
        <v>1991</v>
      </c>
      <c r="F3" s="2">
        <v>1992</v>
      </c>
      <c r="G3" s="2">
        <v>1993</v>
      </c>
      <c r="H3" s="2">
        <v>1994</v>
      </c>
      <c r="I3" s="2">
        <v>1995</v>
      </c>
      <c r="J3" s="2">
        <v>1996</v>
      </c>
      <c r="K3" s="2">
        <v>1997</v>
      </c>
      <c r="L3" s="2">
        <v>1998</v>
      </c>
      <c r="M3" s="2">
        <v>1999</v>
      </c>
      <c r="N3" s="2">
        <v>2000</v>
      </c>
      <c r="O3" s="2">
        <v>2001</v>
      </c>
      <c r="P3" s="2">
        <v>2002</v>
      </c>
      <c r="Q3" s="2">
        <v>2003</v>
      </c>
      <c r="R3" s="2">
        <v>2004</v>
      </c>
      <c r="S3" s="2">
        <v>2005</v>
      </c>
      <c r="T3" s="2">
        <v>2006</v>
      </c>
      <c r="U3" s="2">
        <v>2007</v>
      </c>
      <c r="V3" s="2">
        <v>2008</v>
      </c>
      <c r="W3" s="2">
        <v>2009</v>
      </c>
      <c r="X3" s="2">
        <v>2010</v>
      </c>
      <c r="Y3" s="2">
        <v>2011</v>
      </c>
      <c r="Z3" s="2">
        <v>2012</v>
      </c>
      <c r="AA3" s="2">
        <v>2013</v>
      </c>
      <c r="AB3" s="2">
        <v>2014</v>
      </c>
      <c r="AC3" s="2">
        <v>2015</v>
      </c>
      <c r="AD3" s="2">
        <v>2016</v>
      </c>
      <c r="AE3" s="2">
        <v>2017</v>
      </c>
      <c r="AF3" s="2">
        <v>2018</v>
      </c>
      <c r="AG3" s="2">
        <v>2019</v>
      </c>
      <c r="AH3" s="2">
        <v>2020</v>
      </c>
      <c r="AI3" s="2">
        <v>2021</v>
      </c>
      <c r="AJ3" s="2">
        <v>2022</v>
      </c>
      <c r="AK3" s="2">
        <v>2023</v>
      </c>
      <c r="AP3" s="19"/>
      <c r="AQ3" s="3"/>
      <c r="AR3" s="3"/>
    </row>
    <row r="4" spans="1:44" x14ac:dyDescent="0.35">
      <c r="A4" t="s">
        <v>64</v>
      </c>
      <c r="D4" s="3">
        <f>'NOx-CEIP 2022'!B18</f>
        <v>297.4566706</v>
      </c>
      <c r="E4" s="3">
        <f>'NOx-CEIP 2022'!C18</f>
        <v>347.2095521</v>
      </c>
      <c r="F4" s="3">
        <f>'NOx-CEIP 2022'!D18</f>
        <v>303.4665028</v>
      </c>
      <c r="G4" s="3">
        <f>'NOx-CEIP 2022'!E18</f>
        <v>302.43693680000001</v>
      </c>
      <c r="H4" s="3">
        <f>'NOx-CEIP 2022'!F18</f>
        <v>304.56412230000001</v>
      </c>
      <c r="I4" s="3">
        <f>'NOx-CEIP 2022'!G18</f>
        <v>285.73347769999998</v>
      </c>
      <c r="J4" s="3">
        <f>'NOx-CEIP 2022'!H18</f>
        <v>319.44311620000002</v>
      </c>
      <c r="K4" s="3">
        <f>'NOx-CEIP 2022'!I18</f>
        <v>272.64621540000002</v>
      </c>
      <c r="L4" s="3">
        <f>'NOx-CEIP 2022'!J18</f>
        <v>252.69534490000001</v>
      </c>
      <c r="M4" s="3">
        <f>'NOx-CEIP 2022'!K18</f>
        <v>234.12241230000001</v>
      </c>
      <c r="N4" s="3">
        <f>'NOx-CEIP 2022'!L18</f>
        <v>221.30652269999999</v>
      </c>
      <c r="O4" s="3">
        <f>'NOx-CEIP 2022'!M18</f>
        <v>218.4413596</v>
      </c>
      <c r="P4" s="3">
        <f>'NOx-CEIP 2022'!N18</f>
        <v>215.8353424</v>
      </c>
      <c r="Q4" s="3">
        <f>'NOx-CEIP 2022'!O18</f>
        <v>225.14182460000001</v>
      </c>
      <c r="R4" s="3">
        <f>'NOx-CEIP 2022'!P18</f>
        <v>209.67802560000001</v>
      </c>
      <c r="S4" s="3">
        <f>'NOx-CEIP 2022'!Q18</f>
        <v>201.51679920000001</v>
      </c>
      <c r="T4" s="3">
        <f>'NOx-CEIP 2022'!R18</f>
        <v>201.2726279</v>
      </c>
      <c r="U4" s="3">
        <f>'NOx-CEIP 2022'!S18</f>
        <v>187.55982739999999</v>
      </c>
      <c r="V4" s="3">
        <f>'NOx-CEIP 2022'!T18</f>
        <v>171.55217139999999</v>
      </c>
      <c r="W4" s="3">
        <f>'NOx-CEIP 2022'!U18</f>
        <v>152.6887768</v>
      </c>
      <c r="X4" s="3">
        <f>'NOx-CEIP 2022'!V18</f>
        <v>147.92198970000001</v>
      </c>
      <c r="Y4" s="3">
        <f>'NOx-CEIP 2022'!W18</f>
        <v>138.70548840000001</v>
      </c>
      <c r="Z4" s="3">
        <f>'NOx-CEIP 2022'!X18</f>
        <v>128.08652319999999</v>
      </c>
      <c r="AA4" s="3">
        <f>'NOx-CEIP 2022'!Y18</f>
        <v>123.0791641</v>
      </c>
      <c r="AB4" s="3">
        <f>'NOx-CEIP 2022'!Z18</f>
        <v>113.8307815</v>
      </c>
      <c r="AC4" s="3">
        <f>'NOx-CEIP 2022'!AA18</f>
        <v>112.33233060000001</v>
      </c>
      <c r="AD4" s="3">
        <f>'NOx-CEIP 2022'!AB18</f>
        <v>112.3398621</v>
      </c>
      <c r="AE4" s="3">
        <f>'NOx-CEIP 2022'!AC18</f>
        <v>109.86593689999999</v>
      </c>
      <c r="AF4" s="3">
        <f>'NOx-CEIP 2022'!AD18</f>
        <v>104.06797160000001</v>
      </c>
      <c r="AG4" s="3">
        <f>'NOx-CEIP 2022'!AE18</f>
        <v>96.756759169999995</v>
      </c>
      <c r="AH4" s="3">
        <f>'NOx-CEIP 2022'!AF18</f>
        <v>89.024599140000007</v>
      </c>
      <c r="AI4" s="3">
        <f>'NOx-CEIP 2022'!AG18</f>
        <v>0</v>
      </c>
      <c r="AJ4" s="3">
        <f>'NOx-CEIP 2022'!AH18</f>
        <v>0</v>
      </c>
      <c r="AK4" s="3">
        <f>'NOx-CEIP 2022'!AI18</f>
        <v>0</v>
      </c>
      <c r="AP4" s="19"/>
    </row>
    <row r="5" spans="1:44" x14ac:dyDescent="0.35">
      <c r="A5" t="s">
        <v>63</v>
      </c>
      <c r="D5" s="3">
        <f>'NH3-CEIP 2022'!B18</f>
        <v>141.29531510000001</v>
      </c>
      <c r="E5" s="3">
        <f>'NH3-CEIP 2022'!C18</f>
        <v>136.09707710000001</v>
      </c>
      <c r="F5" s="3">
        <f>'NH3-CEIP 2022'!D18</f>
        <v>132.4374329</v>
      </c>
      <c r="G5" s="3">
        <f>'NH3-CEIP 2022'!E18</f>
        <v>129.20497760000001</v>
      </c>
      <c r="H5" s="3">
        <f>'NH3-CEIP 2022'!F18</f>
        <v>124.6506582</v>
      </c>
      <c r="I5" s="3">
        <f>'NH3-CEIP 2022'!G18</f>
        <v>117.3680821</v>
      </c>
      <c r="J5" s="3">
        <f>'NH3-CEIP 2022'!H18</f>
        <v>112.7033522</v>
      </c>
      <c r="K5" s="3">
        <f>'NH3-CEIP 2022'!I18</f>
        <v>111.7396944</v>
      </c>
      <c r="L5" s="3">
        <f>'NH3-CEIP 2022'!J18</f>
        <v>111.85576399999999</v>
      </c>
      <c r="M5" s="3">
        <f>'NH3-CEIP 2022'!K18</f>
        <v>106.3805433</v>
      </c>
      <c r="N5" s="3">
        <f>'NH3-CEIP 2022'!L18</f>
        <v>103.81063039999999</v>
      </c>
      <c r="O5" s="3">
        <f>'NH3-CEIP 2022'!M18</f>
        <v>100.6659468</v>
      </c>
      <c r="P5" s="3">
        <f>'NH3-CEIP 2022'!N18</f>
        <v>98.091036310000007</v>
      </c>
      <c r="Q5" s="3">
        <f>'NH3-CEIP 2022'!O18</f>
        <v>96.671863459999997</v>
      </c>
      <c r="R5" s="3">
        <f>'NH3-CEIP 2022'!P18</f>
        <v>96.030395440000007</v>
      </c>
      <c r="S5" s="3">
        <f>'NH3-CEIP 2022'!Q18</f>
        <v>92.554031519999995</v>
      </c>
      <c r="T5" s="3">
        <f>'NH3-CEIP 2022'!R18</f>
        <v>89.149011229999999</v>
      </c>
      <c r="U5" s="3">
        <f>'NH3-CEIP 2022'!S18</f>
        <v>88.22556883</v>
      </c>
      <c r="V5" s="3">
        <f>'NH3-CEIP 2022'!T18</f>
        <v>87.372754259999994</v>
      </c>
      <c r="W5" s="3">
        <f>'NH3-CEIP 2022'!U18</f>
        <v>83.254168160000006</v>
      </c>
      <c r="X5" s="3">
        <f>'NH3-CEIP 2022'!V18</f>
        <v>84.207214800000003</v>
      </c>
      <c r="Y5" s="3">
        <f>'NH3-CEIP 2022'!W18</f>
        <v>80.724548490000004</v>
      </c>
      <c r="Z5" s="3">
        <f>'NH3-CEIP 2022'!X18</f>
        <v>79.096364080000001</v>
      </c>
      <c r="AA5" s="3">
        <f>'NH3-CEIP 2022'!Y18</f>
        <v>76.622023080000005</v>
      </c>
      <c r="AB5" s="3">
        <f>'NH3-CEIP 2022'!Z18</f>
        <v>76.724876890000004</v>
      </c>
      <c r="AC5" s="3">
        <f>'NH3-CEIP 2022'!AA18</f>
        <v>78.128186690000007</v>
      </c>
      <c r="AD5" s="3">
        <f>'NH3-CEIP 2022'!AB18</f>
        <v>78.513697730000004</v>
      </c>
      <c r="AE5" s="3">
        <f>'NH3-CEIP 2022'!AC18</f>
        <v>80.670508979999994</v>
      </c>
      <c r="AF5" s="3">
        <f>'NH3-CEIP 2022'!AD18</f>
        <v>79.589704949999998</v>
      </c>
      <c r="AG5" s="3">
        <f>'NH3-CEIP 2022'!AE18</f>
        <v>75.132846169999993</v>
      </c>
      <c r="AH5" s="3">
        <f>'NH3-CEIP 2022'!AF18</f>
        <v>76.254497169999993</v>
      </c>
      <c r="AI5" s="3">
        <f>'NH3-CEIP 2022'!AG18</f>
        <v>0</v>
      </c>
      <c r="AJ5" s="3">
        <f>'NH3-CEIP 2022'!AH18</f>
        <v>0</v>
      </c>
      <c r="AK5" s="3">
        <f>'NH3-CEIP 2022'!AI18</f>
        <v>0</v>
      </c>
      <c r="AP5" s="19"/>
    </row>
    <row r="6" spans="1:44" x14ac:dyDescent="0.35">
      <c r="AP6" s="19"/>
    </row>
    <row r="7" spans="1:44" x14ac:dyDescent="0.35">
      <c r="A7" t="s">
        <v>65</v>
      </c>
      <c r="D7">
        <f t="shared" ref="D7:H7" si="0">D4*14/46</f>
        <v>90.530291052173908</v>
      </c>
      <c r="E7">
        <f t="shared" si="0"/>
        <v>105.67247237826086</v>
      </c>
      <c r="F7">
        <f t="shared" si="0"/>
        <v>92.359370417391304</v>
      </c>
      <c r="G7">
        <f t="shared" si="0"/>
        <v>92.046024243478271</v>
      </c>
      <c r="H7">
        <f t="shared" si="0"/>
        <v>92.693428526086947</v>
      </c>
      <c r="I7">
        <f t="shared" ref="I7:AE7" si="1">I4*14/46</f>
        <v>86.962362778260854</v>
      </c>
      <c r="J7">
        <f t="shared" si="1"/>
        <v>97.221817973913048</v>
      </c>
      <c r="K7">
        <f t="shared" si="1"/>
        <v>82.979282947826093</v>
      </c>
      <c r="L7">
        <f t="shared" si="1"/>
        <v>76.907278882608693</v>
      </c>
      <c r="M7">
        <f t="shared" si="1"/>
        <v>71.254647221739134</v>
      </c>
      <c r="N7">
        <f t="shared" si="1"/>
        <v>67.354159082608689</v>
      </c>
      <c r="O7">
        <f t="shared" si="1"/>
        <v>66.482152921739129</v>
      </c>
      <c r="P7">
        <f t="shared" si="1"/>
        <v>65.689017252173912</v>
      </c>
      <c r="Q7">
        <f t="shared" si="1"/>
        <v>68.521424878260873</v>
      </c>
      <c r="R7">
        <f t="shared" si="1"/>
        <v>63.815051269565224</v>
      </c>
      <c r="S7">
        <f t="shared" si="1"/>
        <v>61.331199756521748</v>
      </c>
      <c r="T7">
        <f t="shared" si="1"/>
        <v>61.256886752173912</v>
      </c>
      <c r="U7">
        <f t="shared" si="1"/>
        <v>57.083425730434783</v>
      </c>
      <c r="V7">
        <f t="shared" si="1"/>
        <v>52.211530426086959</v>
      </c>
      <c r="W7">
        <f t="shared" si="1"/>
        <v>46.470497286956522</v>
      </c>
      <c r="X7">
        <f t="shared" si="1"/>
        <v>45.019735995652177</v>
      </c>
      <c r="Y7">
        <f t="shared" si="1"/>
        <v>42.214713860869566</v>
      </c>
      <c r="Z7">
        <f t="shared" si="1"/>
        <v>38.982854886956517</v>
      </c>
      <c r="AA7">
        <f t="shared" si="1"/>
        <v>37.458876030434787</v>
      </c>
      <c r="AB7">
        <f t="shared" si="1"/>
        <v>34.644150891304342</v>
      </c>
      <c r="AC7">
        <f t="shared" si="1"/>
        <v>34.188100617391306</v>
      </c>
      <c r="AD7">
        <f t="shared" si="1"/>
        <v>34.190392813043481</v>
      </c>
      <c r="AE7">
        <f t="shared" si="1"/>
        <v>33.437459056521739</v>
      </c>
      <c r="AF7">
        <f t="shared" ref="AF7:AG7" si="2">AF4*14/46</f>
        <v>31.672860921739133</v>
      </c>
      <c r="AG7">
        <f t="shared" si="2"/>
        <v>29.447709312608694</v>
      </c>
      <c r="AH7">
        <f t="shared" ref="AH7:AK7" si="3">AH4*14/46</f>
        <v>27.094443216521743</v>
      </c>
      <c r="AI7">
        <f t="shared" si="3"/>
        <v>0</v>
      </c>
      <c r="AJ7">
        <f t="shared" si="3"/>
        <v>0</v>
      </c>
      <c r="AK7">
        <f t="shared" si="3"/>
        <v>0</v>
      </c>
      <c r="AP7" s="19"/>
    </row>
    <row r="8" spans="1:44" x14ac:dyDescent="0.35">
      <c r="A8" t="s">
        <v>66</v>
      </c>
      <c r="D8">
        <f t="shared" ref="D8:H8" si="4">D5*14/17</f>
        <v>116.36084772941177</v>
      </c>
      <c r="E8">
        <f t="shared" si="4"/>
        <v>112.07994584705884</v>
      </c>
      <c r="F8">
        <f t="shared" si="4"/>
        <v>109.06612121176471</v>
      </c>
      <c r="G8">
        <f t="shared" si="4"/>
        <v>106.4040992</v>
      </c>
      <c r="H8">
        <f t="shared" si="4"/>
        <v>102.65348322352941</v>
      </c>
      <c r="I8">
        <f>I5*14/17</f>
        <v>96.656067611764698</v>
      </c>
      <c r="J8">
        <f t="shared" ref="J8:AE8" si="5">J5*14/17</f>
        <v>92.814525341176463</v>
      </c>
      <c r="K8">
        <f t="shared" si="5"/>
        <v>92.020924800000003</v>
      </c>
      <c r="L8">
        <f t="shared" si="5"/>
        <v>92.116511529411753</v>
      </c>
      <c r="M8">
        <f t="shared" si="5"/>
        <v>87.607506247058822</v>
      </c>
      <c r="N8">
        <f t="shared" si="5"/>
        <v>85.491107388235278</v>
      </c>
      <c r="O8">
        <f t="shared" si="5"/>
        <v>82.901367952941172</v>
      </c>
      <c r="P8">
        <f t="shared" si="5"/>
        <v>80.780853431764712</v>
      </c>
      <c r="Q8">
        <f t="shared" si="5"/>
        <v>79.612122849411776</v>
      </c>
      <c r="R8">
        <f t="shared" si="5"/>
        <v>79.083855068235295</v>
      </c>
      <c r="S8">
        <f t="shared" si="5"/>
        <v>76.220967134117643</v>
      </c>
      <c r="T8">
        <f t="shared" si="5"/>
        <v>73.416832777647059</v>
      </c>
      <c r="U8">
        <f t="shared" si="5"/>
        <v>72.656350801176472</v>
      </c>
      <c r="V8">
        <f t="shared" si="5"/>
        <v>71.954032920000003</v>
      </c>
      <c r="W8">
        <f t="shared" si="5"/>
        <v>68.562256131764698</v>
      </c>
      <c r="X8">
        <f t="shared" si="5"/>
        <v>69.347118070588238</v>
      </c>
      <c r="Y8">
        <f t="shared" si="5"/>
        <v>66.479039932941191</v>
      </c>
      <c r="Z8">
        <f t="shared" si="5"/>
        <v>65.138182183529409</v>
      </c>
      <c r="AA8">
        <f t="shared" si="5"/>
        <v>63.100489595294128</v>
      </c>
      <c r="AB8">
        <f t="shared" si="5"/>
        <v>63.185192732941175</v>
      </c>
      <c r="AC8">
        <f t="shared" si="5"/>
        <v>64.340859627058833</v>
      </c>
      <c r="AD8">
        <f t="shared" si="5"/>
        <v>64.658339307058824</v>
      </c>
      <c r="AE8">
        <f t="shared" si="5"/>
        <v>66.434536807058819</v>
      </c>
      <c r="AF8">
        <f t="shared" ref="AF8:AG8" si="6">AF5*14/17</f>
        <v>65.544462899999999</v>
      </c>
      <c r="AG8">
        <f t="shared" si="6"/>
        <v>61.87410861058823</v>
      </c>
      <c r="AH8">
        <f t="shared" ref="AH8:AK8" si="7">AH5*14/17</f>
        <v>62.79782119882352</v>
      </c>
      <c r="AI8">
        <f t="shared" si="7"/>
        <v>0</v>
      </c>
      <c r="AJ8">
        <f t="shared" si="7"/>
        <v>0</v>
      </c>
      <c r="AK8">
        <f t="shared" si="7"/>
        <v>0</v>
      </c>
      <c r="AP8" s="19"/>
    </row>
    <row r="9" spans="1:44" x14ac:dyDescent="0.35">
      <c r="A9" t="s">
        <v>67</v>
      </c>
      <c r="D9">
        <f t="shared" ref="D9:H9" si="8">D7+D8</f>
        <v>206.89113878158568</v>
      </c>
      <c r="E9">
        <f t="shared" si="8"/>
        <v>217.7524182253197</v>
      </c>
      <c r="F9">
        <f t="shared" si="8"/>
        <v>201.425491629156</v>
      </c>
      <c r="G9">
        <f t="shared" si="8"/>
        <v>198.45012344347828</v>
      </c>
      <c r="H9">
        <f t="shared" si="8"/>
        <v>195.34691174961637</v>
      </c>
      <c r="I9">
        <f>I7+I8</f>
        <v>183.61843039002554</v>
      </c>
      <c r="J9">
        <f t="shared" ref="J9:AD9" si="9">J7+J8</f>
        <v>190.03634331508951</v>
      </c>
      <c r="K9">
        <f t="shared" si="9"/>
        <v>175.0002077478261</v>
      </c>
      <c r="L9">
        <f t="shared" si="9"/>
        <v>169.02379041202045</v>
      </c>
      <c r="M9">
        <f t="shared" si="9"/>
        <v>158.86215346879794</v>
      </c>
      <c r="N9">
        <f t="shared" si="9"/>
        <v>152.84526647084397</v>
      </c>
      <c r="O9">
        <f t="shared" si="9"/>
        <v>149.3835208746803</v>
      </c>
      <c r="P9">
        <f t="shared" si="9"/>
        <v>146.46987068393861</v>
      </c>
      <c r="Q9">
        <f t="shared" si="9"/>
        <v>148.13354772767264</v>
      </c>
      <c r="R9">
        <f t="shared" si="9"/>
        <v>142.89890633780053</v>
      </c>
      <c r="S9">
        <f t="shared" si="9"/>
        <v>137.5521668906394</v>
      </c>
      <c r="T9">
        <f t="shared" si="9"/>
        <v>134.67371952982097</v>
      </c>
      <c r="U9">
        <f t="shared" si="9"/>
        <v>129.73977653161126</v>
      </c>
      <c r="V9">
        <f t="shared" si="9"/>
        <v>124.16556334608697</v>
      </c>
      <c r="W9">
        <f t="shared" si="9"/>
        <v>115.03275341872123</v>
      </c>
      <c r="X9">
        <f t="shared" si="9"/>
        <v>114.36685406624042</v>
      </c>
      <c r="Y9">
        <f t="shared" si="9"/>
        <v>108.69375379381076</v>
      </c>
      <c r="Z9">
        <f t="shared" si="9"/>
        <v>104.12103707048593</v>
      </c>
      <c r="AA9">
        <f t="shared" si="9"/>
        <v>100.55936562572892</v>
      </c>
      <c r="AB9">
        <f t="shared" si="9"/>
        <v>97.829343624245524</v>
      </c>
      <c r="AC9">
        <f t="shared" si="9"/>
        <v>98.528960244450133</v>
      </c>
      <c r="AD9">
        <f t="shared" si="9"/>
        <v>98.848732120102312</v>
      </c>
      <c r="AE9">
        <f>AE7+AE8</f>
        <v>99.871995863580565</v>
      </c>
      <c r="AF9">
        <f>AF7+AF8</f>
        <v>97.217323821739129</v>
      </c>
      <c r="AG9">
        <f>AG7+AG8</f>
        <v>91.321817923196932</v>
      </c>
      <c r="AH9">
        <f>AH7+AH8</f>
        <v>89.892264415345267</v>
      </c>
      <c r="AI9">
        <f t="shared" ref="AI9:AK9" si="10">AI7+AI8</f>
        <v>0</v>
      </c>
      <c r="AJ9">
        <f t="shared" si="10"/>
        <v>0</v>
      </c>
      <c r="AK9">
        <f t="shared" si="10"/>
        <v>0</v>
      </c>
      <c r="AP9" s="19"/>
    </row>
    <row r="10" spans="1:44" x14ac:dyDescent="0.35">
      <c r="AP10" s="19"/>
    </row>
    <row r="11" spans="1:44" x14ac:dyDescent="0.35">
      <c r="AP11" s="19"/>
    </row>
    <row r="12" spans="1:44" x14ac:dyDescent="0.35">
      <c r="AP12" s="19"/>
    </row>
    <row r="13" spans="1:44" x14ac:dyDescent="0.35">
      <c r="AP13" s="19"/>
    </row>
    <row r="14" spans="1:44" x14ac:dyDescent="0.35">
      <c r="AP14" s="19"/>
    </row>
    <row r="15" spans="1:44" x14ac:dyDescent="0.35">
      <c r="AP15" s="19"/>
    </row>
    <row r="16" spans="1:44" x14ac:dyDescent="0.35">
      <c r="AP16" s="19"/>
    </row>
    <row r="17" spans="1:42" x14ac:dyDescent="0.35">
      <c r="AP17" s="19"/>
    </row>
    <row r="18" spans="1:42" x14ac:dyDescent="0.35">
      <c r="AP18" s="19"/>
    </row>
    <row r="19" spans="1:42" x14ac:dyDescent="0.35">
      <c r="AP19" s="19"/>
    </row>
    <row r="20" spans="1:42" x14ac:dyDescent="0.35">
      <c r="AP20" s="19"/>
    </row>
    <row r="21" spans="1:42" x14ac:dyDescent="0.35">
      <c r="AP21" s="19"/>
    </row>
    <row r="22" spans="1:42" x14ac:dyDescent="0.35">
      <c r="AP22" s="19"/>
    </row>
    <row r="23" spans="1:42" x14ac:dyDescent="0.35">
      <c r="AP23" s="19"/>
    </row>
    <row r="24" spans="1:42" x14ac:dyDescent="0.35">
      <c r="AP24" s="19"/>
    </row>
    <row r="25" spans="1:42" x14ac:dyDescent="0.35">
      <c r="AP25" s="19"/>
    </row>
    <row r="26" spans="1:42" x14ac:dyDescent="0.35">
      <c r="AP26" s="19"/>
    </row>
    <row r="28" spans="1:42" x14ac:dyDescent="0.35">
      <c r="A28" t="s">
        <v>98</v>
      </c>
    </row>
    <row r="29" spans="1:42" x14ac:dyDescent="0.35">
      <c r="D29" s="9">
        <v>1990</v>
      </c>
      <c r="E29" s="9">
        <v>1991</v>
      </c>
      <c r="F29" s="9">
        <v>1992</v>
      </c>
      <c r="G29" s="9">
        <v>1993</v>
      </c>
      <c r="H29" s="9">
        <v>1994</v>
      </c>
      <c r="I29" s="2">
        <v>1995</v>
      </c>
      <c r="J29" s="2">
        <v>1996</v>
      </c>
      <c r="K29" s="2">
        <v>1997</v>
      </c>
      <c r="L29" s="2">
        <v>1998</v>
      </c>
      <c r="M29" s="2">
        <v>1999</v>
      </c>
      <c r="N29" s="2">
        <v>2000</v>
      </c>
      <c r="O29" s="2">
        <v>2001</v>
      </c>
      <c r="P29" s="2">
        <v>2002</v>
      </c>
      <c r="Q29" s="2">
        <v>2003</v>
      </c>
      <c r="R29" s="2">
        <v>2004</v>
      </c>
      <c r="S29" s="2">
        <v>2005</v>
      </c>
      <c r="T29" s="2">
        <v>2006</v>
      </c>
      <c r="U29" s="2">
        <v>2007</v>
      </c>
      <c r="V29" s="2">
        <v>2008</v>
      </c>
      <c r="W29" s="2">
        <v>2009</v>
      </c>
      <c r="X29" s="2">
        <v>2010</v>
      </c>
      <c r="Y29" s="2">
        <v>2011</v>
      </c>
      <c r="Z29" s="2">
        <v>2012</v>
      </c>
      <c r="AA29" s="2">
        <v>2013</v>
      </c>
      <c r="AB29" s="2">
        <v>2014</v>
      </c>
      <c r="AC29" s="2">
        <v>2015</v>
      </c>
      <c r="AD29" s="2">
        <v>2016</v>
      </c>
      <c r="AE29" s="2">
        <v>2017</v>
      </c>
      <c r="AF29" s="2">
        <v>2018</v>
      </c>
      <c r="AG29" s="2">
        <v>2019</v>
      </c>
      <c r="AH29" s="2">
        <v>2020</v>
      </c>
      <c r="AI29" s="2">
        <v>2021</v>
      </c>
      <c r="AJ29" s="2">
        <v>2022</v>
      </c>
      <c r="AK29" s="2">
        <v>2023</v>
      </c>
    </row>
    <row r="30" spans="1:42" x14ac:dyDescent="0.35">
      <c r="A30" t="s">
        <v>68</v>
      </c>
      <c r="D30">
        <f>100*D4/AVERAGE($K4:$Q4)</f>
        <v>126.94858131582767</v>
      </c>
      <c r="E30">
        <f t="shared" ref="E30:AK30" si="11">100*E4/AVERAGE($K4:$Q4)</f>
        <v>148.18212000251896</v>
      </c>
      <c r="F30">
        <f t="shared" si="11"/>
        <v>129.51345797566944</v>
      </c>
      <c r="G30">
        <f t="shared" si="11"/>
        <v>129.07405971706802</v>
      </c>
      <c r="H30">
        <f t="shared" si="11"/>
        <v>129.98190011236289</v>
      </c>
      <c r="I30">
        <f t="shared" si="11"/>
        <v>121.94535612627367</v>
      </c>
      <c r="J30">
        <f t="shared" si="11"/>
        <v>136.33195830134827</v>
      </c>
      <c r="K30">
        <f t="shared" si="11"/>
        <v>116.35997329071014</v>
      </c>
      <c r="L30">
        <f t="shared" si="11"/>
        <v>107.84533920675428</v>
      </c>
      <c r="M30">
        <f t="shared" si="11"/>
        <v>99.918781568330644</v>
      </c>
      <c r="N30">
        <f t="shared" si="11"/>
        <v>94.449215195055075</v>
      </c>
      <c r="O30">
        <f t="shared" si="11"/>
        <v>93.226420661485591</v>
      </c>
      <c r="P30">
        <f t="shared" si="11"/>
        <v>92.114224435536698</v>
      </c>
      <c r="Q30">
        <f t="shared" si="11"/>
        <v>96.086045642127587</v>
      </c>
      <c r="R30">
        <f t="shared" si="11"/>
        <v>89.486404286486348</v>
      </c>
      <c r="S30">
        <f t="shared" si="11"/>
        <v>86.003355440456275</v>
      </c>
      <c r="T30">
        <f t="shared" si="11"/>
        <v>85.899147993803552</v>
      </c>
      <c r="U30">
        <f t="shared" si="11"/>
        <v>80.046797915956716</v>
      </c>
      <c r="V30">
        <f t="shared" si="11"/>
        <v>73.215049227003973</v>
      </c>
      <c r="W30">
        <f t="shared" si="11"/>
        <v>65.16452819333432</v>
      </c>
      <c r="X30">
        <f t="shared" si="11"/>
        <v>63.130158419212385</v>
      </c>
      <c r="Y30">
        <f t="shared" si="11"/>
        <v>59.19673926821325</v>
      </c>
      <c r="Z30">
        <f t="shared" si="11"/>
        <v>54.664776463469387</v>
      </c>
      <c r="AA30">
        <f t="shared" si="11"/>
        <v>52.527735352232334</v>
      </c>
      <c r="AB30">
        <f t="shared" si="11"/>
        <v>48.580709897507205</v>
      </c>
      <c r="AC30">
        <f t="shared" si="11"/>
        <v>47.941200904339503</v>
      </c>
      <c r="AD30">
        <f t="shared" si="11"/>
        <v>47.944415198502924</v>
      </c>
      <c r="AE30">
        <f t="shared" si="11"/>
        <v>46.888593206721794</v>
      </c>
      <c r="AF30">
        <f t="shared" si="11"/>
        <v>44.414137119155413</v>
      </c>
      <c r="AG30">
        <f t="shared" si="11"/>
        <v>41.293857302216097</v>
      </c>
      <c r="AH30">
        <f t="shared" si="11"/>
        <v>37.993925435381556</v>
      </c>
      <c r="AI30">
        <f t="shared" si="11"/>
        <v>0</v>
      </c>
      <c r="AJ30">
        <f t="shared" si="11"/>
        <v>0</v>
      </c>
      <c r="AK30">
        <f t="shared" si="11"/>
        <v>0</v>
      </c>
    </row>
    <row r="31" spans="1:42" x14ac:dyDescent="0.35">
      <c r="A31" t="s">
        <v>69</v>
      </c>
      <c r="D31">
        <f>100*D5/AVERAGE($K5:$Q5)</f>
        <v>135.63442283259508</v>
      </c>
      <c r="E31">
        <f t="shared" ref="E31:AK31" si="12">100*E5/AVERAGE($K5:$Q5)</f>
        <v>130.6444483923423</v>
      </c>
      <c r="F31">
        <f t="shared" si="12"/>
        <v>127.13142512976383</v>
      </c>
      <c r="G31">
        <f t="shared" si="12"/>
        <v>124.02847575994666</v>
      </c>
      <c r="H31">
        <f t="shared" si="12"/>
        <v>119.65662179736405</v>
      </c>
      <c r="I31">
        <f t="shared" si="12"/>
        <v>112.66581672106786</v>
      </c>
      <c r="J31">
        <f t="shared" si="12"/>
        <v>108.18797577348467</v>
      </c>
      <c r="K31">
        <f t="shared" si="12"/>
        <v>107.26292621031536</v>
      </c>
      <c r="L31">
        <f t="shared" si="12"/>
        <v>107.37434556766111</v>
      </c>
      <c r="M31">
        <f t="shared" si="12"/>
        <v>102.11848553436849</v>
      </c>
      <c r="N31">
        <f t="shared" si="12"/>
        <v>99.651534293452642</v>
      </c>
      <c r="O31">
        <f t="shared" si="12"/>
        <v>96.632840115409607</v>
      </c>
      <c r="P31">
        <f t="shared" si="12"/>
        <v>94.161091509239824</v>
      </c>
      <c r="Q31">
        <f t="shared" si="12"/>
        <v>92.798776769552902</v>
      </c>
      <c r="R31">
        <f t="shared" si="12"/>
        <v>92.183008691207988</v>
      </c>
      <c r="S31">
        <f t="shared" si="12"/>
        <v>88.845922719804392</v>
      </c>
      <c r="T31">
        <f t="shared" si="12"/>
        <v>85.577322048645797</v>
      </c>
      <c r="U31">
        <f t="shared" si="12"/>
        <v>84.690876685227323</v>
      </c>
      <c r="V31">
        <f t="shared" si="12"/>
        <v>83.87222950005129</v>
      </c>
      <c r="W31">
        <f t="shared" si="12"/>
        <v>79.918651505165258</v>
      </c>
      <c r="X31">
        <f t="shared" si="12"/>
        <v>80.833515036609711</v>
      </c>
      <c r="Y31">
        <f t="shared" si="12"/>
        <v>77.490379175798907</v>
      </c>
      <c r="Z31">
        <f t="shared" si="12"/>
        <v>75.927426769633954</v>
      </c>
      <c r="AA31">
        <f t="shared" si="12"/>
        <v>73.552218411249925</v>
      </c>
      <c r="AB31">
        <f t="shared" si="12"/>
        <v>73.650951459444826</v>
      </c>
      <c r="AC31">
        <f t="shared" si="12"/>
        <v>74.998038690494326</v>
      </c>
      <c r="AD31">
        <f t="shared" si="12"/>
        <v>75.368104515882706</v>
      </c>
      <c r="AE31">
        <f t="shared" si="12"/>
        <v>77.438504718787925</v>
      </c>
      <c r="AF31">
        <f t="shared" si="12"/>
        <v>76.401002302657261</v>
      </c>
      <c r="AG31">
        <f t="shared" si="12"/>
        <v>72.122704272436991</v>
      </c>
      <c r="AH31">
        <f t="shared" si="12"/>
        <v>73.199417154933698</v>
      </c>
      <c r="AI31">
        <f t="shared" si="12"/>
        <v>0</v>
      </c>
      <c r="AJ31">
        <f t="shared" si="12"/>
        <v>0</v>
      </c>
      <c r="AK31">
        <f t="shared" si="12"/>
        <v>0</v>
      </c>
    </row>
    <row r="32" spans="1:42" x14ac:dyDescent="0.35">
      <c r="A32" t="s">
        <v>57</v>
      </c>
      <c r="D32">
        <f>100*D9/AVERAGE($K9:$Q9)</f>
        <v>131.69171558741741</v>
      </c>
      <c r="E32">
        <f t="shared" ref="E32:AK32" si="13">100*E9/AVERAGE($K9:$Q9)</f>
        <v>138.60520899193526</v>
      </c>
      <c r="F32">
        <f t="shared" si="13"/>
        <v>128.21268572399333</v>
      </c>
      <c r="G32">
        <f t="shared" si="13"/>
        <v>126.31878469380094</v>
      </c>
      <c r="H32">
        <f t="shared" si="13"/>
        <v>124.34350786849893</v>
      </c>
      <c r="I32">
        <f t="shared" si="13"/>
        <v>116.87801736670352</v>
      </c>
      <c r="J32">
        <f t="shared" si="13"/>
        <v>120.96318973594934</v>
      </c>
      <c r="K32">
        <f t="shared" si="13"/>
        <v>111.3922893082209</v>
      </c>
      <c r="L32">
        <f t="shared" si="13"/>
        <v>107.58814063054598</v>
      </c>
      <c r="M32">
        <f t="shared" si="13"/>
        <v>101.11998829637477</v>
      </c>
      <c r="N32">
        <f t="shared" si="13"/>
        <v>97.290079601770444</v>
      </c>
      <c r="O32">
        <f t="shared" si="13"/>
        <v>95.086586406408145</v>
      </c>
      <c r="P32">
        <f t="shared" si="13"/>
        <v>93.231970522421676</v>
      </c>
      <c r="Q32">
        <f t="shared" si="13"/>
        <v>94.290945234258075</v>
      </c>
      <c r="R32">
        <f t="shared" si="13"/>
        <v>90.958956686189254</v>
      </c>
      <c r="S32">
        <f t="shared" si="13"/>
        <v>87.555614741520927</v>
      </c>
      <c r="T32">
        <f t="shared" si="13"/>
        <v>85.723406395592519</v>
      </c>
      <c r="U32">
        <f t="shared" si="13"/>
        <v>82.582820375952934</v>
      </c>
      <c r="V32">
        <f t="shared" si="13"/>
        <v>79.034685343322749</v>
      </c>
      <c r="W32">
        <f t="shared" si="13"/>
        <v>73.22140878371961</v>
      </c>
      <c r="X32">
        <f t="shared" si="13"/>
        <v>72.797546125061587</v>
      </c>
      <c r="Y32">
        <f t="shared" si="13"/>
        <v>69.186466830049255</v>
      </c>
      <c r="Z32">
        <f t="shared" si="13"/>
        <v>66.27581094726807</v>
      </c>
      <c r="AA32">
        <f t="shared" si="13"/>
        <v>64.008712290065873</v>
      </c>
      <c r="AB32">
        <f t="shared" si="13"/>
        <v>62.270980635225463</v>
      </c>
      <c r="AC32">
        <f t="shared" si="13"/>
        <v>62.716305232068066</v>
      </c>
      <c r="AD32">
        <f t="shared" si="13"/>
        <v>62.919848540637204</v>
      </c>
      <c r="AE32">
        <f t="shared" si="13"/>
        <v>63.57118314428746</v>
      </c>
      <c r="AF32">
        <f t="shared" si="13"/>
        <v>61.881413743959882</v>
      </c>
      <c r="AG32">
        <f t="shared" si="13"/>
        <v>58.128767349305001</v>
      </c>
      <c r="AH32">
        <f t="shared" si="13"/>
        <v>57.218818498514715</v>
      </c>
      <c r="AI32">
        <f t="shared" si="13"/>
        <v>0</v>
      </c>
      <c r="AJ32">
        <f t="shared" si="13"/>
        <v>0</v>
      </c>
      <c r="AK32">
        <f t="shared" si="13"/>
        <v>0</v>
      </c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AK32"/>
  <sheetViews>
    <sheetView zoomScale="70" zoomScaleNormal="70" workbookViewId="0"/>
  </sheetViews>
  <sheetFormatPr baseColWidth="10" defaultColWidth="9.08984375" defaultRowHeight="14.5" x14ac:dyDescent="0.35"/>
  <sheetData>
    <row r="2" spans="1:37" x14ac:dyDescent="0.35">
      <c r="A2" s="1" t="s">
        <v>58</v>
      </c>
    </row>
    <row r="3" spans="1:37" x14ac:dyDescent="0.35">
      <c r="D3" s="2">
        <v>1990</v>
      </c>
      <c r="E3" s="2">
        <v>1991</v>
      </c>
      <c r="F3" s="2">
        <v>1992</v>
      </c>
      <c r="G3" s="2">
        <v>1993</v>
      </c>
      <c r="H3" s="2">
        <v>1994</v>
      </c>
      <c r="I3" s="2">
        <v>1995</v>
      </c>
      <c r="J3" s="2">
        <v>1996</v>
      </c>
      <c r="K3" s="2">
        <v>1997</v>
      </c>
      <c r="L3" s="2">
        <v>1998</v>
      </c>
      <c r="M3" s="2">
        <v>1999</v>
      </c>
      <c r="N3" s="2">
        <v>2000</v>
      </c>
      <c r="O3" s="2">
        <v>2001</v>
      </c>
      <c r="P3" s="2">
        <v>2002</v>
      </c>
      <c r="Q3" s="2">
        <v>2003</v>
      </c>
      <c r="R3" s="2">
        <v>2004</v>
      </c>
      <c r="S3" s="2">
        <v>2005</v>
      </c>
      <c r="T3" s="2">
        <v>2006</v>
      </c>
      <c r="U3" s="2">
        <v>2007</v>
      </c>
      <c r="V3" s="2">
        <v>2008</v>
      </c>
      <c r="W3" s="2">
        <v>2009</v>
      </c>
      <c r="X3" s="2">
        <v>2010</v>
      </c>
      <c r="Y3" s="2">
        <v>2011</v>
      </c>
      <c r="Z3" s="2">
        <v>2012</v>
      </c>
      <c r="AA3" s="2">
        <v>2013</v>
      </c>
      <c r="AB3" s="2">
        <v>2014</v>
      </c>
      <c r="AC3" s="2">
        <v>2015</v>
      </c>
      <c r="AD3" s="2">
        <v>2016</v>
      </c>
      <c r="AE3" s="2">
        <v>2017</v>
      </c>
      <c r="AF3" s="2">
        <v>2018</v>
      </c>
      <c r="AG3" s="2">
        <v>2019</v>
      </c>
      <c r="AH3" s="2">
        <v>2020</v>
      </c>
      <c r="AI3" s="2">
        <v>2021</v>
      </c>
      <c r="AJ3" s="2">
        <v>2022</v>
      </c>
      <c r="AK3" s="2">
        <v>2023</v>
      </c>
    </row>
    <row r="4" spans="1:37" x14ac:dyDescent="0.35">
      <c r="A4" t="s">
        <v>64</v>
      </c>
      <c r="D4" s="3">
        <f>'NOx-CEIP 2022'!B20</f>
        <v>306.55040930000001</v>
      </c>
      <c r="E4" s="3">
        <f>'NOx-CEIP 2022'!C20</f>
        <v>303.6519826</v>
      </c>
      <c r="F4" s="3">
        <f>'NOx-CEIP 2022'!D20</f>
        <v>288.06985120000002</v>
      </c>
      <c r="G4" s="3">
        <f>'NOx-CEIP 2022'!E20</f>
        <v>293.28115459999998</v>
      </c>
      <c r="H4" s="3">
        <f>'NOx-CEIP 2022'!F20</f>
        <v>294.00036879999999</v>
      </c>
      <c r="I4" s="3">
        <f>'NOx-CEIP 2022'!G20</f>
        <v>273.02680959999998</v>
      </c>
      <c r="J4" s="3">
        <f>'NOx-CEIP 2022'!H20</f>
        <v>277.3894406</v>
      </c>
      <c r="K4" s="3">
        <f>'NOx-CEIP 2022'!I20</f>
        <v>271.55535200000003</v>
      </c>
      <c r="L4" s="3">
        <f>'NOx-CEIP 2022'!J20</f>
        <v>257.42573770000001</v>
      </c>
      <c r="M4" s="3">
        <f>'NOx-CEIP 2022'!K20</f>
        <v>252.77279619999999</v>
      </c>
      <c r="N4" s="3">
        <f>'NOx-CEIP 2022'!L20</f>
        <v>241.12407859999999</v>
      </c>
      <c r="O4" s="3">
        <f>'NOx-CEIP 2022'!M20</f>
        <v>244.47542970000001</v>
      </c>
      <c r="P4" s="3">
        <f>'NOx-CEIP 2022'!N20</f>
        <v>242.31294149999999</v>
      </c>
      <c r="Q4" s="3">
        <f>'NOx-CEIP 2022'!O20</f>
        <v>248.7674346</v>
      </c>
      <c r="R4" s="3">
        <f>'NOx-CEIP 2022'!P20</f>
        <v>237.20176420000001</v>
      </c>
      <c r="S4" s="3">
        <f>'NOx-CEIP 2022'!Q20</f>
        <v>208.2300698</v>
      </c>
      <c r="T4" s="3">
        <f>'NOx-CEIP 2022'!R20</f>
        <v>223.8528273</v>
      </c>
      <c r="U4" s="3">
        <f>'NOx-CEIP 2022'!S20</f>
        <v>210.96008660000001</v>
      </c>
      <c r="V4" s="3">
        <f>'NOx-CEIP 2022'!T20</f>
        <v>193.6261274</v>
      </c>
      <c r="W4" s="3">
        <f>'NOx-CEIP 2022'!U20</f>
        <v>176.45750100000001</v>
      </c>
      <c r="X4" s="3">
        <f>'NOx-CEIP 2022'!V20</f>
        <v>187.21060560000001</v>
      </c>
      <c r="Y4" s="3">
        <f>'NOx-CEIP 2022'!W20</f>
        <v>171.30984860000001</v>
      </c>
      <c r="Z4" s="3">
        <f>'NOx-CEIP 2022'!X20</f>
        <v>161.4362941</v>
      </c>
      <c r="AA4" s="3">
        <f>'NOx-CEIP 2022'!Y20</f>
        <v>158.50843520000001</v>
      </c>
      <c r="AB4" s="3">
        <f>'NOx-CEIP 2022'!Z20</f>
        <v>150.8315216</v>
      </c>
      <c r="AC4" s="3">
        <f>'NOx-CEIP 2022'!AA20</f>
        <v>138.93288999999999</v>
      </c>
      <c r="AD4" s="3">
        <f>'NOx-CEIP 2022'!AB20</f>
        <v>134.6328681</v>
      </c>
      <c r="AE4" s="3">
        <f>'NOx-CEIP 2022'!AC20</f>
        <v>130.37901629999999</v>
      </c>
      <c r="AF4" s="3">
        <f>'NOx-CEIP 2022'!AD20</f>
        <v>127.08904149999999</v>
      </c>
      <c r="AG4" s="3">
        <f>'NOx-CEIP 2022'!AE20</f>
        <v>119.90067019999999</v>
      </c>
      <c r="AH4" s="3">
        <f>'NOx-CEIP 2022'!AF20</f>
        <v>105.3924665</v>
      </c>
      <c r="AI4" s="3">
        <f>'NOx-CEIP 2022'!AG20</f>
        <v>0</v>
      </c>
      <c r="AJ4" s="3">
        <f>'NOx-CEIP 2022'!AH20</f>
        <v>0</v>
      </c>
      <c r="AK4" s="3">
        <f>'NOx-CEIP 2022'!AI20</f>
        <v>0</v>
      </c>
    </row>
    <row r="5" spans="1:37" x14ac:dyDescent="0.35">
      <c r="A5" t="s">
        <v>63</v>
      </c>
      <c r="D5" s="3">
        <f>'NH3-CEIP 2022'!B20</f>
        <v>35.623837649999999</v>
      </c>
      <c r="E5" s="3">
        <f>'NH3-CEIP 2022'!C20</f>
        <v>34.037289440000002</v>
      </c>
      <c r="F5" s="3">
        <f>'NH3-CEIP 2022'!D20</f>
        <v>32.687155619999999</v>
      </c>
      <c r="G5" s="3">
        <f>'NH3-CEIP 2022'!E20</f>
        <v>33.136950480000003</v>
      </c>
      <c r="H5" s="3">
        <f>'NH3-CEIP 2022'!F20</f>
        <v>34.119392249999997</v>
      </c>
      <c r="I5" s="3">
        <f>'NH3-CEIP 2022'!G20</f>
        <v>34.136929870000003</v>
      </c>
      <c r="J5" s="3">
        <f>'NH3-CEIP 2022'!H20</f>
        <v>35.209573689999999</v>
      </c>
      <c r="K5" s="3">
        <f>'NH3-CEIP 2022'!I20</f>
        <v>36.742543959999999</v>
      </c>
      <c r="L5" s="3">
        <f>'NH3-CEIP 2022'!J20</f>
        <v>36.029915039999999</v>
      </c>
      <c r="M5" s="3">
        <f>'NH3-CEIP 2022'!K20</f>
        <v>38.741499699999999</v>
      </c>
      <c r="N5" s="3">
        <f>'NH3-CEIP 2022'!L20</f>
        <v>35.655864710000003</v>
      </c>
      <c r="O5" s="3">
        <f>'NH3-CEIP 2022'!M20</f>
        <v>35.904217930000002</v>
      </c>
      <c r="P5" s="3">
        <f>'NH3-CEIP 2022'!N20</f>
        <v>36.776566129999999</v>
      </c>
      <c r="Q5" s="3">
        <f>'NH3-CEIP 2022'!O20</f>
        <v>37.734662159999999</v>
      </c>
      <c r="R5" s="3">
        <f>'NH3-CEIP 2022'!P20</f>
        <v>38.20345116</v>
      </c>
      <c r="S5" s="3">
        <f>'NH3-CEIP 2022'!Q20</f>
        <v>38.939860539999998</v>
      </c>
      <c r="T5" s="3">
        <f>'NH3-CEIP 2022'!R20</f>
        <v>37.977957310000001</v>
      </c>
      <c r="U5" s="3">
        <f>'NH3-CEIP 2022'!S20</f>
        <v>37.531713809999999</v>
      </c>
      <c r="V5" s="3">
        <f>'NH3-CEIP 2022'!T20</f>
        <v>36.682962160000002</v>
      </c>
      <c r="W5" s="3">
        <f>'NH3-CEIP 2022'!U20</f>
        <v>37.185832769999998</v>
      </c>
      <c r="X5" s="3">
        <f>'NH3-CEIP 2022'!V20</f>
        <v>37.560171650000001</v>
      </c>
      <c r="Y5" s="3">
        <f>'NH3-CEIP 2022'!W20</f>
        <v>36.324216649999997</v>
      </c>
      <c r="Z5" s="3">
        <f>'NH3-CEIP 2022'!X20</f>
        <v>36.239595729999998</v>
      </c>
      <c r="AA5" s="3">
        <f>'NH3-CEIP 2022'!Y20</f>
        <v>35.564794120000002</v>
      </c>
      <c r="AB5" s="3">
        <f>'NH3-CEIP 2022'!Z20</f>
        <v>36.088502720000001</v>
      </c>
      <c r="AC5" s="3">
        <f>'NH3-CEIP 2022'!AA20</f>
        <v>34.367345299999997</v>
      </c>
      <c r="AD5" s="3">
        <f>'NH3-CEIP 2022'!AB20</f>
        <v>34.020204110000002</v>
      </c>
      <c r="AE5" s="3">
        <f>'NH3-CEIP 2022'!AC20</f>
        <v>33.142425770000003</v>
      </c>
      <c r="AF5" s="3">
        <f>'NH3-CEIP 2022'!AD20</f>
        <v>32.923515080000001</v>
      </c>
      <c r="AG5" s="3">
        <f>'NH3-CEIP 2022'!AE20</f>
        <v>32.180703209999997</v>
      </c>
      <c r="AH5" s="3">
        <f>'NH3-CEIP 2022'!AF20</f>
        <v>30.661410480000001</v>
      </c>
      <c r="AI5" s="3">
        <f>'NH3-CEIP 2022'!AG20</f>
        <v>0</v>
      </c>
      <c r="AJ5" s="3">
        <f>'NH3-CEIP 2022'!AH20</f>
        <v>0</v>
      </c>
      <c r="AK5" s="3">
        <f>'NH3-CEIP 2022'!AI20</f>
        <v>0</v>
      </c>
    </row>
    <row r="7" spans="1:37" x14ac:dyDescent="0.35">
      <c r="A7" t="s">
        <v>65</v>
      </c>
      <c r="D7">
        <f t="shared" ref="D7:AE7" si="0">D4*14/46</f>
        <v>93.297950656521749</v>
      </c>
      <c r="E7">
        <f t="shared" si="0"/>
        <v>92.415820791304355</v>
      </c>
      <c r="F7">
        <f t="shared" si="0"/>
        <v>87.673432973913052</v>
      </c>
      <c r="G7">
        <f t="shared" si="0"/>
        <v>89.259481834782605</v>
      </c>
      <c r="H7">
        <f t="shared" si="0"/>
        <v>89.478373113043475</v>
      </c>
      <c r="I7">
        <f t="shared" si="0"/>
        <v>83.095115965217389</v>
      </c>
      <c r="J7">
        <f t="shared" si="0"/>
        <v>84.422873226086963</v>
      </c>
      <c r="K7">
        <f t="shared" si="0"/>
        <v>82.647281043478273</v>
      </c>
      <c r="L7">
        <f t="shared" si="0"/>
        <v>78.346963647826101</v>
      </c>
      <c r="M7">
        <f t="shared" si="0"/>
        <v>76.930851017391305</v>
      </c>
      <c r="N7">
        <f t="shared" si="0"/>
        <v>73.385589139130431</v>
      </c>
      <c r="O7">
        <f t="shared" si="0"/>
        <v>74.405565560869576</v>
      </c>
      <c r="P7">
        <f t="shared" si="0"/>
        <v>73.747416978260858</v>
      </c>
      <c r="Q7">
        <f t="shared" si="0"/>
        <v>75.711827921739129</v>
      </c>
      <c r="R7">
        <f t="shared" si="0"/>
        <v>72.191841278260867</v>
      </c>
      <c r="S7">
        <f t="shared" si="0"/>
        <v>63.374369069565219</v>
      </c>
      <c r="T7">
        <f t="shared" si="0"/>
        <v>68.129121352173911</v>
      </c>
      <c r="U7">
        <f t="shared" si="0"/>
        <v>64.205243747826088</v>
      </c>
      <c r="V7">
        <f t="shared" si="0"/>
        <v>58.929690947826082</v>
      </c>
      <c r="W7">
        <f t="shared" si="0"/>
        <v>53.704456826086954</v>
      </c>
      <c r="X7">
        <f t="shared" si="0"/>
        <v>56.97714083478261</v>
      </c>
      <c r="Y7">
        <f t="shared" si="0"/>
        <v>52.137780008695657</v>
      </c>
      <c r="Z7">
        <f t="shared" si="0"/>
        <v>49.132785160869567</v>
      </c>
      <c r="AA7">
        <f t="shared" si="0"/>
        <v>48.241697669565227</v>
      </c>
      <c r="AB7">
        <f t="shared" si="0"/>
        <v>45.90524570434782</v>
      </c>
      <c r="AC7">
        <f t="shared" si="0"/>
        <v>42.283923043478254</v>
      </c>
      <c r="AD7">
        <f t="shared" si="0"/>
        <v>40.975220726086953</v>
      </c>
      <c r="AE7">
        <f t="shared" si="0"/>
        <v>39.680570178260865</v>
      </c>
      <c r="AF7">
        <f t="shared" ref="AF7:AG7" si="1">AF4*14/46</f>
        <v>38.679273500000001</v>
      </c>
      <c r="AG7">
        <f t="shared" si="1"/>
        <v>36.491508321739126</v>
      </c>
      <c r="AH7">
        <f t="shared" ref="AH7:AK7" si="2">AH4*14/46</f>
        <v>32.075968065217396</v>
      </c>
      <c r="AI7">
        <f t="shared" si="2"/>
        <v>0</v>
      </c>
      <c r="AJ7">
        <f t="shared" si="2"/>
        <v>0</v>
      </c>
      <c r="AK7">
        <f t="shared" si="2"/>
        <v>0</v>
      </c>
    </row>
    <row r="8" spans="1:37" x14ac:dyDescent="0.35">
      <c r="A8" t="s">
        <v>66</v>
      </c>
      <c r="D8">
        <f t="shared" ref="D8:H8" si="3">D5*14/17</f>
        <v>29.337278064705885</v>
      </c>
      <c r="E8">
        <f t="shared" si="3"/>
        <v>28.030708950588238</v>
      </c>
      <c r="F8">
        <f t="shared" si="3"/>
        <v>26.91883404</v>
      </c>
      <c r="G8">
        <f t="shared" si="3"/>
        <v>27.28925333647059</v>
      </c>
      <c r="H8">
        <f t="shared" si="3"/>
        <v>28.098323029411763</v>
      </c>
      <c r="I8">
        <f>I5*14/17</f>
        <v>28.112765775294118</v>
      </c>
      <c r="J8">
        <f t="shared" ref="J8:AE8" si="4">J5*14/17</f>
        <v>28.996119509411763</v>
      </c>
      <c r="K8">
        <f t="shared" si="4"/>
        <v>30.25856561411765</v>
      </c>
      <c r="L8">
        <f t="shared" si="4"/>
        <v>29.671694738823529</v>
      </c>
      <c r="M8">
        <f t="shared" si="4"/>
        <v>31.904764458823525</v>
      </c>
      <c r="N8">
        <f t="shared" si="4"/>
        <v>29.363653290588239</v>
      </c>
      <c r="O8">
        <f t="shared" si="4"/>
        <v>29.568179471764704</v>
      </c>
      <c r="P8">
        <f t="shared" si="4"/>
        <v>30.286583871764705</v>
      </c>
      <c r="Q8">
        <f t="shared" si="4"/>
        <v>31.07560413176471</v>
      </c>
      <c r="R8">
        <f t="shared" si="4"/>
        <v>31.461665661176472</v>
      </c>
      <c r="S8">
        <f t="shared" si="4"/>
        <v>32.068120444705883</v>
      </c>
      <c r="T8">
        <f t="shared" si="4"/>
        <v>31.275964843529408</v>
      </c>
      <c r="U8">
        <f t="shared" si="4"/>
        <v>30.908470196470589</v>
      </c>
      <c r="V8">
        <f t="shared" si="4"/>
        <v>30.209498249411769</v>
      </c>
      <c r="W8">
        <f t="shared" si="4"/>
        <v>30.623626987058824</v>
      </c>
      <c r="X8">
        <f t="shared" si="4"/>
        <v>30.931906064705881</v>
      </c>
      <c r="Y8">
        <f t="shared" si="4"/>
        <v>29.914060770588236</v>
      </c>
      <c r="Z8">
        <f t="shared" si="4"/>
        <v>29.844372954117645</v>
      </c>
      <c r="AA8">
        <f t="shared" si="4"/>
        <v>29.288653981176473</v>
      </c>
      <c r="AB8">
        <f t="shared" si="4"/>
        <v>29.719943416470588</v>
      </c>
      <c r="AC8">
        <f t="shared" si="4"/>
        <v>28.302519658823524</v>
      </c>
      <c r="AD8">
        <f t="shared" si="4"/>
        <v>28.016638678823529</v>
      </c>
      <c r="AE8">
        <f t="shared" si="4"/>
        <v>27.293762398823532</v>
      </c>
      <c r="AF8">
        <f t="shared" ref="AF8:AG8" si="5">AF5*14/17</f>
        <v>27.113483007058822</v>
      </c>
      <c r="AG8">
        <f t="shared" si="5"/>
        <v>26.501755584705879</v>
      </c>
      <c r="AH8">
        <f t="shared" ref="AH8:AK8" si="6">AH5*14/17</f>
        <v>25.250573336470588</v>
      </c>
      <c r="AI8">
        <f t="shared" si="6"/>
        <v>0</v>
      </c>
      <c r="AJ8">
        <f t="shared" si="6"/>
        <v>0</v>
      </c>
      <c r="AK8">
        <f t="shared" si="6"/>
        <v>0</v>
      </c>
    </row>
    <row r="9" spans="1:37" x14ac:dyDescent="0.35">
      <c r="A9" t="s">
        <v>67</v>
      </c>
      <c r="D9">
        <f t="shared" ref="D9:H9" si="7">D7+D8</f>
        <v>122.63522872122763</v>
      </c>
      <c r="E9">
        <f t="shared" si="7"/>
        <v>120.44652974189259</v>
      </c>
      <c r="F9">
        <f t="shared" si="7"/>
        <v>114.59226701391304</v>
      </c>
      <c r="G9">
        <f t="shared" si="7"/>
        <v>116.5487351712532</v>
      </c>
      <c r="H9">
        <f t="shared" si="7"/>
        <v>117.57669614245523</v>
      </c>
      <c r="I9">
        <f>I7+I8</f>
        <v>111.20788174051151</v>
      </c>
      <c r="J9">
        <f t="shared" ref="J9:AD9" si="8">J7+J8</f>
        <v>113.41899273549873</v>
      </c>
      <c r="K9">
        <f t="shared" si="8"/>
        <v>112.90584665759593</v>
      </c>
      <c r="L9">
        <f t="shared" si="8"/>
        <v>108.01865838664963</v>
      </c>
      <c r="M9">
        <f t="shared" si="8"/>
        <v>108.83561547621483</v>
      </c>
      <c r="N9">
        <f t="shared" si="8"/>
        <v>102.74924242971866</v>
      </c>
      <c r="O9">
        <f t="shared" si="8"/>
        <v>103.97374503263428</v>
      </c>
      <c r="P9">
        <f t="shared" si="8"/>
        <v>104.03400085002556</v>
      </c>
      <c r="Q9">
        <f t="shared" si="8"/>
        <v>106.78743205350384</v>
      </c>
      <c r="R9">
        <f t="shared" si="8"/>
        <v>103.65350693943734</v>
      </c>
      <c r="S9">
        <f t="shared" si="8"/>
        <v>95.442489514271102</v>
      </c>
      <c r="T9">
        <f t="shared" si="8"/>
        <v>99.405086195703319</v>
      </c>
      <c r="U9">
        <f t="shared" si="8"/>
        <v>95.113713944296677</v>
      </c>
      <c r="V9">
        <f t="shared" si="8"/>
        <v>89.139189197237855</v>
      </c>
      <c r="W9">
        <f t="shared" si="8"/>
        <v>84.328083813145781</v>
      </c>
      <c r="X9">
        <f t="shared" si="8"/>
        <v>87.909046899488487</v>
      </c>
      <c r="Y9">
        <f t="shared" si="8"/>
        <v>82.051840779283893</v>
      </c>
      <c r="Z9">
        <f t="shared" si="8"/>
        <v>78.977158114987219</v>
      </c>
      <c r="AA9">
        <f t="shared" si="8"/>
        <v>77.530351650741693</v>
      </c>
      <c r="AB9">
        <f t="shared" si="8"/>
        <v>75.625189120818405</v>
      </c>
      <c r="AC9">
        <f t="shared" si="8"/>
        <v>70.586442702301781</v>
      </c>
      <c r="AD9">
        <f t="shared" si="8"/>
        <v>68.991859404910485</v>
      </c>
      <c r="AE9">
        <f>AE7+AE8</f>
        <v>66.974332577084397</v>
      </c>
      <c r="AF9">
        <f>AF7+AF8</f>
        <v>65.792756507058826</v>
      </c>
      <c r="AG9">
        <f>AG7+AG8</f>
        <v>62.993263906445009</v>
      </c>
      <c r="AH9">
        <f t="shared" ref="AH9:AK9" si="9">AH7+AH8</f>
        <v>57.326541401687983</v>
      </c>
      <c r="AI9">
        <f t="shared" si="9"/>
        <v>0</v>
      </c>
      <c r="AJ9">
        <f t="shared" si="9"/>
        <v>0</v>
      </c>
      <c r="AK9">
        <f t="shared" si="9"/>
        <v>0</v>
      </c>
    </row>
    <row r="28" spans="1:37" x14ac:dyDescent="0.35">
      <c r="A28" t="s">
        <v>56</v>
      </c>
      <c r="B28" t="s">
        <v>98</v>
      </c>
    </row>
    <row r="29" spans="1:37" x14ac:dyDescent="0.35">
      <c r="D29" s="9">
        <v>1990</v>
      </c>
      <c r="E29" s="9">
        <v>1991</v>
      </c>
      <c r="F29" s="9">
        <v>1992</v>
      </c>
      <c r="G29" s="9">
        <v>1993</v>
      </c>
      <c r="H29" s="9">
        <v>1994</v>
      </c>
      <c r="I29" s="2">
        <v>1995</v>
      </c>
      <c r="J29" s="2">
        <v>1996</v>
      </c>
      <c r="K29" s="2">
        <v>1997</v>
      </c>
      <c r="L29" s="2">
        <v>1998</v>
      </c>
      <c r="M29" s="2">
        <v>1999</v>
      </c>
      <c r="N29" s="2">
        <v>2000</v>
      </c>
      <c r="O29" s="2">
        <v>2001</v>
      </c>
      <c r="P29" s="2">
        <v>2002</v>
      </c>
      <c r="Q29" s="2">
        <v>2003</v>
      </c>
      <c r="R29" s="2">
        <v>2004</v>
      </c>
      <c r="S29" s="2">
        <v>2005</v>
      </c>
      <c r="T29" s="2">
        <v>2006</v>
      </c>
      <c r="U29" s="2">
        <v>2007</v>
      </c>
      <c r="V29" s="2">
        <v>2008</v>
      </c>
      <c r="W29" s="2">
        <v>2009</v>
      </c>
      <c r="X29" s="2">
        <v>2010</v>
      </c>
      <c r="Y29" s="2">
        <v>2011</v>
      </c>
      <c r="Z29" s="2">
        <v>2012</v>
      </c>
      <c r="AA29" s="2">
        <v>2013</v>
      </c>
      <c r="AB29" s="2">
        <v>2014</v>
      </c>
      <c r="AC29" s="2">
        <v>2015</v>
      </c>
      <c r="AD29" s="2">
        <v>2016</v>
      </c>
      <c r="AE29" s="2">
        <v>2017</v>
      </c>
      <c r="AF29" s="2">
        <v>2018</v>
      </c>
      <c r="AG29" s="2">
        <v>2019</v>
      </c>
      <c r="AH29" s="2">
        <v>2020</v>
      </c>
      <c r="AI29" s="2">
        <v>2021</v>
      </c>
      <c r="AJ29" s="2">
        <v>2022</v>
      </c>
      <c r="AK29" s="2">
        <v>2023</v>
      </c>
    </row>
    <row r="30" spans="1:37" x14ac:dyDescent="0.35">
      <c r="A30" t="s">
        <v>68</v>
      </c>
      <c r="D30">
        <f t="shared" ref="D30:AK30" si="10">100*D4/AVERAGE($K4:$Q4)</f>
        <v>122.03205496524922</v>
      </c>
      <c r="E30">
        <f t="shared" si="10"/>
        <v>120.87824483929043</v>
      </c>
      <c r="F30">
        <f t="shared" si="10"/>
        <v>114.67528618129155</v>
      </c>
      <c r="G30">
        <f t="shared" si="10"/>
        <v>116.74980979521055</v>
      </c>
      <c r="H30">
        <f t="shared" si="10"/>
        <v>117.0361156820192</v>
      </c>
      <c r="I30">
        <f t="shared" si="10"/>
        <v>108.68692921394127</v>
      </c>
      <c r="J30">
        <f t="shared" si="10"/>
        <v>110.42361202314314</v>
      </c>
      <c r="K30">
        <f t="shared" si="10"/>
        <v>108.10116912596011</v>
      </c>
      <c r="L30">
        <f t="shared" si="10"/>
        <v>102.47643069278467</v>
      </c>
      <c r="M30">
        <f t="shared" si="10"/>
        <v>100.62418063650627</v>
      </c>
      <c r="N30">
        <f t="shared" si="10"/>
        <v>95.987041349418504</v>
      </c>
      <c r="O30">
        <f t="shared" si="10"/>
        <v>97.321152312039402</v>
      </c>
      <c r="P30">
        <f t="shared" si="10"/>
        <v>96.460305707767361</v>
      </c>
      <c r="Q30">
        <f t="shared" si="10"/>
        <v>99.029720175523636</v>
      </c>
      <c r="R30">
        <f t="shared" si="10"/>
        <v>94.425640444605591</v>
      </c>
      <c r="S30">
        <f t="shared" si="10"/>
        <v>82.892544104821312</v>
      </c>
      <c r="T30">
        <f t="shared" si="10"/>
        <v>89.111675262734792</v>
      </c>
      <c r="U30">
        <f t="shared" si="10"/>
        <v>83.979313360665373</v>
      </c>
      <c r="V30">
        <f t="shared" si="10"/>
        <v>77.078984417409302</v>
      </c>
      <c r="W30">
        <f t="shared" si="10"/>
        <v>70.244471407601921</v>
      </c>
      <c r="X30">
        <f t="shared" si="10"/>
        <v>74.525083704257156</v>
      </c>
      <c r="Y30">
        <f t="shared" si="10"/>
        <v>68.195286080943163</v>
      </c>
      <c r="Z30">
        <f t="shared" si="10"/>
        <v>64.264806430964157</v>
      </c>
      <c r="AA30">
        <f t="shared" si="10"/>
        <v>63.099279889893275</v>
      </c>
      <c r="AB30">
        <f t="shared" si="10"/>
        <v>60.043242403145506</v>
      </c>
      <c r="AC30">
        <f t="shared" si="10"/>
        <v>55.306616969377245</v>
      </c>
      <c r="AD30">
        <f t="shared" si="10"/>
        <v>53.594857686292919</v>
      </c>
      <c r="AE30">
        <f t="shared" si="10"/>
        <v>51.90147786710758</v>
      </c>
      <c r="AF30">
        <f t="shared" si="10"/>
        <v>50.59179967569802</v>
      </c>
      <c r="AG30">
        <f t="shared" si="10"/>
        <v>47.730241853624612</v>
      </c>
      <c r="AH30">
        <f t="shared" si="10"/>
        <v>41.954793974079301</v>
      </c>
      <c r="AI30">
        <f t="shared" si="10"/>
        <v>0</v>
      </c>
      <c r="AJ30">
        <f t="shared" si="10"/>
        <v>0</v>
      </c>
      <c r="AK30">
        <f t="shared" si="10"/>
        <v>0</v>
      </c>
    </row>
    <row r="31" spans="1:37" x14ac:dyDescent="0.35">
      <c r="A31" t="s">
        <v>69</v>
      </c>
      <c r="D31">
        <f t="shared" ref="D31:AK31" si="11">100*D5/AVERAGE($K5:$Q5)</f>
        <v>96.809442522934233</v>
      </c>
      <c r="E31">
        <f t="shared" si="11"/>
        <v>92.497923667080173</v>
      </c>
      <c r="F31">
        <f t="shared" si="11"/>
        <v>88.828871957106415</v>
      </c>
      <c r="G31">
        <f t="shared" si="11"/>
        <v>90.051210495533979</v>
      </c>
      <c r="H31">
        <f t="shared" si="11"/>
        <v>92.721041887631173</v>
      </c>
      <c r="I31">
        <f t="shared" si="11"/>
        <v>92.768701189025379</v>
      </c>
      <c r="J31">
        <f t="shared" si="11"/>
        <v>95.683660864625352</v>
      </c>
      <c r="K31">
        <f t="shared" si="11"/>
        <v>99.849579166325555</v>
      </c>
      <c r="L31">
        <f t="shared" si="11"/>
        <v>97.912976794937862</v>
      </c>
      <c r="M31">
        <f t="shared" si="11"/>
        <v>105.28183474526428</v>
      </c>
      <c r="N31">
        <f t="shared" si="11"/>
        <v>96.896477554216133</v>
      </c>
      <c r="O31">
        <f t="shared" si="11"/>
        <v>97.571389028190225</v>
      </c>
      <c r="P31">
        <f t="shared" si="11"/>
        <v>99.94203600220834</v>
      </c>
      <c r="Q31">
        <f t="shared" si="11"/>
        <v>102.54570670885767</v>
      </c>
      <c r="R31">
        <f t="shared" si="11"/>
        <v>103.81966270980199</v>
      </c>
      <c r="S31">
        <f t="shared" si="11"/>
        <v>105.8208895918378</v>
      </c>
      <c r="T31">
        <f t="shared" si="11"/>
        <v>103.20687264138414</v>
      </c>
      <c r="U31">
        <f t="shared" si="11"/>
        <v>101.99418508961266</v>
      </c>
      <c r="V31">
        <f t="shared" si="11"/>
        <v>99.687662842228661</v>
      </c>
      <c r="W31">
        <f t="shared" si="11"/>
        <v>101.05423721003172</v>
      </c>
      <c r="X31">
        <f t="shared" si="11"/>
        <v>102.07152059885438</v>
      </c>
      <c r="Y31">
        <f t="shared" si="11"/>
        <v>98.712755164624596</v>
      </c>
      <c r="Z31">
        <f t="shared" si="11"/>
        <v>98.482793862547467</v>
      </c>
      <c r="AA31">
        <f t="shared" si="11"/>
        <v>96.648988972700678</v>
      </c>
      <c r="AB31">
        <f t="shared" si="11"/>
        <v>98.072191551507245</v>
      </c>
      <c r="AC31">
        <f t="shared" si="11"/>
        <v>93.394865880941481</v>
      </c>
      <c r="AD31">
        <f t="shared" si="11"/>
        <v>92.451493484883869</v>
      </c>
      <c r="AE31">
        <f t="shared" si="11"/>
        <v>90.06608985181667</v>
      </c>
      <c r="AF31">
        <f t="shared" si="11"/>
        <v>89.471189828146393</v>
      </c>
      <c r="AG31">
        <f t="shared" si="11"/>
        <v>87.452563880525659</v>
      </c>
      <c r="AH31">
        <f t="shared" si="11"/>
        <v>83.323814932545687</v>
      </c>
      <c r="AI31">
        <f t="shared" si="11"/>
        <v>0</v>
      </c>
      <c r="AJ31">
        <f t="shared" si="11"/>
        <v>0</v>
      </c>
      <c r="AK31">
        <f t="shared" si="11"/>
        <v>0</v>
      </c>
    </row>
    <row r="32" spans="1:37" x14ac:dyDescent="0.35">
      <c r="A32" t="s">
        <v>57</v>
      </c>
      <c r="D32">
        <f t="shared" ref="D32:AK32" si="12">100*D9/AVERAGE($K9:$Q9)</f>
        <v>114.87239192075967</v>
      </c>
      <c r="E32">
        <f t="shared" si="12"/>
        <v>112.8222380655223</v>
      </c>
      <c r="F32">
        <f t="shared" si="12"/>
        <v>107.33855144865088</v>
      </c>
      <c r="G32">
        <f t="shared" si="12"/>
        <v>109.17117474371847</v>
      </c>
      <c r="H32">
        <f t="shared" si="12"/>
        <v>110.13406556061085</v>
      </c>
      <c r="I32">
        <f t="shared" si="12"/>
        <v>104.1683985032784</v>
      </c>
      <c r="J32">
        <f t="shared" si="12"/>
        <v>106.23954568867528</v>
      </c>
      <c r="K32">
        <f t="shared" si="12"/>
        <v>105.75888186973751</v>
      </c>
      <c r="L32">
        <f t="shared" si="12"/>
        <v>101.18105368525347</v>
      </c>
      <c r="M32">
        <f t="shared" si="12"/>
        <v>101.94629721236674</v>
      </c>
      <c r="N32">
        <f t="shared" si="12"/>
        <v>96.245192910907292</v>
      </c>
      <c r="O32">
        <f t="shared" si="12"/>
        <v>97.392184231238772</v>
      </c>
      <c r="P32">
        <f t="shared" si="12"/>
        <v>97.448625842210205</v>
      </c>
      <c r="Q32">
        <f t="shared" si="12"/>
        <v>100.02776424828598</v>
      </c>
      <c r="R32">
        <f t="shared" si="12"/>
        <v>97.092217279382709</v>
      </c>
      <c r="S32">
        <f t="shared" si="12"/>
        <v>89.400959053118939</v>
      </c>
      <c r="T32">
        <f t="shared" si="12"/>
        <v>93.112722497929056</v>
      </c>
      <c r="U32">
        <f t="shared" si="12"/>
        <v>89.092995048632687</v>
      </c>
      <c r="V32">
        <f t="shared" si="12"/>
        <v>83.496659024793061</v>
      </c>
      <c r="W32">
        <f t="shared" si="12"/>
        <v>78.990097663784766</v>
      </c>
      <c r="X32">
        <f t="shared" si="12"/>
        <v>82.344385003544332</v>
      </c>
      <c r="Y32">
        <f t="shared" si="12"/>
        <v>76.857941311819459</v>
      </c>
      <c r="Z32">
        <f t="shared" si="12"/>
        <v>73.977886732658263</v>
      </c>
      <c r="AA32">
        <f t="shared" si="12"/>
        <v>72.622663434040703</v>
      </c>
      <c r="AB32">
        <f t="shared" si="12"/>
        <v>70.838098108953076</v>
      </c>
      <c r="AC32">
        <f t="shared" si="12"/>
        <v>66.118305440788248</v>
      </c>
      <c r="AD32">
        <f t="shared" si="12"/>
        <v>64.624659614884365</v>
      </c>
      <c r="AE32">
        <f t="shared" si="12"/>
        <v>62.734842676527165</v>
      </c>
      <c r="AF32">
        <f t="shared" si="12"/>
        <v>61.628060630165038</v>
      </c>
      <c r="AG32">
        <f t="shared" si="12"/>
        <v>59.005776523466807</v>
      </c>
      <c r="AH32">
        <f t="shared" si="12"/>
        <v>53.697758792669674</v>
      </c>
      <c r="AI32">
        <f t="shared" si="12"/>
        <v>0</v>
      </c>
      <c r="AJ32">
        <f t="shared" si="12"/>
        <v>0</v>
      </c>
      <c r="AK32">
        <f t="shared" si="12"/>
        <v>0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AK32"/>
  <sheetViews>
    <sheetView zoomScale="70" zoomScaleNormal="70" workbookViewId="0"/>
  </sheetViews>
  <sheetFormatPr baseColWidth="10" defaultColWidth="9.08984375" defaultRowHeight="14.5" x14ac:dyDescent="0.35"/>
  <sheetData>
    <row r="2" spans="1:37" x14ac:dyDescent="0.35">
      <c r="A2" s="1" t="s">
        <v>94</v>
      </c>
    </row>
    <row r="3" spans="1:37" x14ac:dyDescent="0.35">
      <c r="D3" s="2">
        <v>1990</v>
      </c>
      <c r="E3" s="2">
        <v>1991</v>
      </c>
      <c r="F3" s="2">
        <v>1992</v>
      </c>
      <c r="G3" s="2">
        <v>1993</v>
      </c>
      <c r="H3" s="2">
        <v>1994</v>
      </c>
      <c r="I3" s="2">
        <v>1995</v>
      </c>
      <c r="J3" s="2">
        <v>1996</v>
      </c>
      <c r="K3" s="2">
        <v>1997</v>
      </c>
      <c r="L3" s="2">
        <v>1998</v>
      </c>
      <c r="M3" s="2">
        <v>1999</v>
      </c>
      <c r="N3" s="2">
        <v>2000</v>
      </c>
      <c r="O3" s="2">
        <v>2001</v>
      </c>
      <c r="P3" s="2">
        <v>2002</v>
      </c>
      <c r="Q3" s="2">
        <v>2003</v>
      </c>
      <c r="R3" s="2">
        <v>2004</v>
      </c>
      <c r="S3" s="2">
        <v>2005</v>
      </c>
      <c r="T3" s="2">
        <v>2006</v>
      </c>
      <c r="U3" s="2">
        <v>2007</v>
      </c>
      <c r="V3" s="2">
        <v>2008</v>
      </c>
      <c r="W3" s="2">
        <v>2009</v>
      </c>
      <c r="X3" s="2">
        <v>2010</v>
      </c>
      <c r="Y3" s="2">
        <v>2011</v>
      </c>
      <c r="Z3" s="2">
        <v>2012</v>
      </c>
      <c r="AA3" s="2">
        <v>2013</v>
      </c>
      <c r="AB3" s="2">
        <v>2014</v>
      </c>
      <c r="AC3" s="2">
        <v>2015</v>
      </c>
      <c r="AD3" s="2">
        <v>2016</v>
      </c>
      <c r="AE3" s="2">
        <v>2017</v>
      </c>
      <c r="AF3" s="2">
        <v>2018</v>
      </c>
      <c r="AG3" s="2">
        <v>2019</v>
      </c>
      <c r="AH3" s="2">
        <v>2020</v>
      </c>
      <c r="AI3" s="2">
        <v>2021</v>
      </c>
      <c r="AJ3" s="2">
        <v>2022</v>
      </c>
      <c r="AK3" s="2">
        <v>2023</v>
      </c>
    </row>
    <row r="4" spans="1:37" x14ac:dyDescent="0.35">
      <c r="A4" t="s">
        <v>64</v>
      </c>
      <c r="D4" s="3">
        <f>'NOx-CEIP 2022'!B21</f>
        <v>2087.7052880000001</v>
      </c>
      <c r="E4" s="3">
        <f>'NOx-CEIP 2022'!C21</f>
        <v>2142.2168609999999</v>
      </c>
      <c r="F4" s="3">
        <f>'NOx-CEIP 2022'!D21</f>
        <v>2108.2903849999998</v>
      </c>
      <c r="G4" s="3">
        <f>'NOx-CEIP 2022'!E21</f>
        <v>2010.823198</v>
      </c>
      <c r="H4" s="3">
        <f>'NOx-CEIP 2022'!F21</f>
        <v>1943.6615200000001</v>
      </c>
      <c r="I4" s="3">
        <f>'NOx-CEIP 2022'!G21</f>
        <v>1899.293467</v>
      </c>
      <c r="J4" s="3">
        <f>'NOx-CEIP 2022'!H21</f>
        <v>1858.7862479999999</v>
      </c>
      <c r="K4" s="3">
        <f>'NOx-CEIP 2022'!I21</f>
        <v>1792.3226999999999</v>
      </c>
      <c r="L4" s="3">
        <f>'NOx-CEIP 2022'!J21</f>
        <v>1827.8815259999999</v>
      </c>
      <c r="M4" s="3">
        <f>'NOx-CEIP 2022'!K21</f>
        <v>1790.0265710000001</v>
      </c>
      <c r="N4" s="3">
        <f>'NOx-CEIP 2022'!L21</f>
        <v>1730.0982240000001</v>
      </c>
      <c r="O4" s="3">
        <f>'NOx-CEIP 2022'!M21</f>
        <v>1690.2745110000001</v>
      </c>
      <c r="P4" s="3">
        <f>'NOx-CEIP 2022'!N21</f>
        <v>1649.5274460000001</v>
      </c>
      <c r="Q4" s="3">
        <f>'NOx-CEIP 2022'!O21</f>
        <v>1594.680233</v>
      </c>
      <c r="R4" s="3">
        <f>'NOx-CEIP 2022'!P21</f>
        <v>1550.5059779999999</v>
      </c>
      <c r="S4" s="3">
        <f>'NOx-CEIP 2022'!Q21</f>
        <v>1499.909545</v>
      </c>
      <c r="T4" s="3">
        <f>'NOx-CEIP 2022'!R21</f>
        <v>1410.61076</v>
      </c>
      <c r="U4" s="3">
        <f>'NOx-CEIP 2022'!S21</f>
        <v>1345.375646</v>
      </c>
      <c r="V4" s="3">
        <f>'NOx-CEIP 2022'!T21</f>
        <v>1261.938676</v>
      </c>
      <c r="W4" s="3">
        <f>'NOx-CEIP 2022'!U21</f>
        <v>1183.7822880000001</v>
      </c>
      <c r="X4" s="3">
        <f>'NOx-CEIP 2022'!V21</f>
        <v>1149.62355</v>
      </c>
      <c r="Y4" s="3">
        <f>'NOx-CEIP 2022'!W21</f>
        <v>1093.929224</v>
      </c>
      <c r="Z4" s="3">
        <f>'NOx-CEIP 2022'!X21</f>
        <v>1071.1773720000001</v>
      </c>
      <c r="AA4" s="3">
        <f>'NOx-CEIP 2022'!Y21</f>
        <v>1049.5944919999999</v>
      </c>
      <c r="AB4" s="3">
        <f>'NOx-CEIP 2022'!Z21</f>
        <v>976.27117729999998</v>
      </c>
      <c r="AC4" s="3">
        <f>'NOx-CEIP 2022'!AA21</f>
        <v>956.1557143</v>
      </c>
      <c r="AD4" s="3">
        <f>'NOx-CEIP 2022'!AB21</f>
        <v>905.61720490000005</v>
      </c>
      <c r="AE4" s="3">
        <f>'NOx-CEIP 2022'!AC21</f>
        <v>873.57303349999995</v>
      </c>
      <c r="AF4" s="3">
        <f>'NOx-CEIP 2022'!AD21</f>
        <v>816.14735599999995</v>
      </c>
      <c r="AG4" s="3">
        <f>'NOx-CEIP 2022'!AE21</f>
        <v>778.88652400000001</v>
      </c>
      <c r="AH4" s="3">
        <f>'NOx-CEIP 2022'!AF21</f>
        <v>659.80695079999998</v>
      </c>
      <c r="AI4" s="3">
        <f>'NOx-CEIP 2022'!AG21</f>
        <v>0</v>
      </c>
      <c r="AJ4" s="3">
        <f>'NOx-CEIP 2022'!AH21</f>
        <v>0</v>
      </c>
      <c r="AK4" s="3">
        <f>'NOx-CEIP 2022'!AI21</f>
        <v>0</v>
      </c>
    </row>
    <row r="5" spans="1:37" x14ac:dyDescent="0.35">
      <c r="A5" t="s">
        <v>63</v>
      </c>
      <c r="D5" s="3">
        <f>'NH3-CEIP 2022'!B21</f>
        <v>663.79403939999997</v>
      </c>
      <c r="E5" s="3">
        <f>'NH3-CEIP 2022'!C21</f>
        <v>664.26097000000004</v>
      </c>
      <c r="F5" s="3">
        <f>'NH3-CEIP 2022'!D21</f>
        <v>651.67338719999998</v>
      </c>
      <c r="G5" s="3">
        <f>'NH3-CEIP 2022'!E21</f>
        <v>647.89536380000004</v>
      </c>
      <c r="H5" s="3">
        <f>'NH3-CEIP 2022'!F21</f>
        <v>641.95316079999998</v>
      </c>
      <c r="I5" s="3">
        <f>'NH3-CEIP 2022'!G21</f>
        <v>647.15680550000002</v>
      </c>
      <c r="J5" s="3">
        <f>'NH3-CEIP 2022'!H21</f>
        <v>652.71242180000002</v>
      </c>
      <c r="K5" s="3">
        <f>'NH3-CEIP 2022'!I21</f>
        <v>647.79978200000005</v>
      </c>
      <c r="L5" s="3">
        <f>'NH3-CEIP 2022'!J21</f>
        <v>649.97823689999996</v>
      </c>
      <c r="M5" s="3">
        <f>'NH3-CEIP 2022'!K21</f>
        <v>649.59114409999995</v>
      </c>
      <c r="N5" s="3">
        <f>'NH3-CEIP 2022'!L21</f>
        <v>660.94167400000003</v>
      </c>
      <c r="O5" s="3">
        <f>'NH3-CEIP 2022'!M21</f>
        <v>655.97487620000004</v>
      </c>
      <c r="P5" s="3">
        <f>'NH3-CEIP 2022'!N21</f>
        <v>641.0094292</v>
      </c>
      <c r="Q5" s="3">
        <f>'NH3-CEIP 2022'!O21</f>
        <v>632.36017089999996</v>
      </c>
      <c r="R5" s="3">
        <f>'NH3-CEIP 2022'!P21</f>
        <v>624.91616610000005</v>
      </c>
      <c r="S5" s="3">
        <f>'NH3-CEIP 2022'!Q21</f>
        <v>620.46598180000001</v>
      </c>
      <c r="T5" s="3">
        <f>'NH3-CEIP 2022'!R21</f>
        <v>610.70791750000001</v>
      </c>
      <c r="U5" s="3">
        <f>'NH3-CEIP 2022'!S21</f>
        <v>617.33384320000005</v>
      </c>
      <c r="V5" s="3">
        <f>'NH3-CEIP 2022'!T21</f>
        <v>622.72148259999994</v>
      </c>
      <c r="W5" s="3">
        <f>'NH3-CEIP 2022'!U21</f>
        <v>614.50045050000006</v>
      </c>
      <c r="X5" s="3">
        <f>'NH3-CEIP 2022'!V21</f>
        <v>618.46443350000004</v>
      </c>
      <c r="Y5" s="3">
        <f>'NH3-CEIP 2022'!W21</f>
        <v>608.33821579999994</v>
      </c>
      <c r="Z5" s="3">
        <f>'NH3-CEIP 2022'!X21</f>
        <v>609.38761969999996</v>
      </c>
      <c r="AA5" s="3">
        <f>'NH3-CEIP 2022'!Y21</f>
        <v>606.70590159999995</v>
      </c>
      <c r="AB5" s="3">
        <f>'NH3-CEIP 2022'!Z21</f>
        <v>610.95639949999997</v>
      </c>
      <c r="AC5" s="3">
        <f>'NH3-CEIP 2022'!AA21</f>
        <v>617.82379430000003</v>
      </c>
      <c r="AD5" s="3">
        <f>'NH3-CEIP 2022'!AB21</f>
        <v>618.28998290000004</v>
      </c>
      <c r="AE5" s="3">
        <f>'NH3-CEIP 2022'!AC21</f>
        <v>614.20512699999995</v>
      </c>
      <c r="AF5" s="3">
        <f>'NH3-CEIP 2022'!AD21</f>
        <v>608.87822289999997</v>
      </c>
      <c r="AG5" s="3">
        <f>'NH3-CEIP 2022'!AE21</f>
        <v>595.90703299999996</v>
      </c>
      <c r="AH5" s="3">
        <f>'NH3-CEIP 2022'!AF21</f>
        <v>572.98485419999997</v>
      </c>
      <c r="AI5" s="3">
        <f>'NH3-CEIP 2022'!AG21</f>
        <v>0</v>
      </c>
      <c r="AJ5" s="3">
        <f>'NH3-CEIP 2022'!AH21</f>
        <v>0</v>
      </c>
      <c r="AK5" s="3">
        <f>'NH3-CEIP 2022'!AI21</f>
        <v>0</v>
      </c>
    </row>
    <row r="7" spans="1:37" x14ac:dyDescent="0.35">
      <c r="A7" t="s">
        <v>65</v>
      </c>
      <c r="D7">
        <f t="shared" ref="D7:AE7" si="0">D4*14/46</f>
        <v>635.38856591304352</v>
      </c>
      <c r="E7">
        <f t="shared" si="0"/>
        <v>651.9790446521738</v>
      </c>
      <c r="F7">
        <f t="shared" si="0"/>
        <v>641.65359543478257</v>
      </c>
      <c r="G7">
        <f t="shared" si="0"/>
        <v>611.98966895652177</v>
      </c>
      <c r="H7">
        <f t="shared" si="0"/>
        <v>591.5491582608696</v>
      </c>
      <c r="I7">
        <f t="shared" si="0"/>
        <v>578.04583778260871</v>
      </c>
      <c r="J7">
        <f t="shared" si="0"/>
        <v>565.71755373913038</v>
      </c>
      <c r="K7">
        <f t="shared" si="0"/>
        <v>545.48951739130428</v>
      </c>
      <c r="L7">
        <f t="shared" si="0"/>
        <v>556.31176878260874</v>
      </c>
      <c r="M7">
        <f t="shared" si="0"/>
        <v>544.79069552173917</v>
      </c>
      <c r="N7">
        <f t="shared" si="0"/>
        <v>526.55163339130445</v>
      </c>
      <c r="O7">
        <f t="shared" si="0"/>
        <v>514.43137291304356</v>
      </c>
      <c r="P7">
        <f t="shared" si="0"/>
        <v>502.03009226086959</v>
      </c>
      <c r="Q7">
        <f t="shared" si="0"/>
        <v>485.33746221739136</v>
      </c>
      <c r="R7">
        <f t="shared" si="0"/>
        <v>471.89312373913043</v>
      </c>
      <c r="S7">
        <f t="shared" si="0"/>
        <v>456.49420934782609</v>
      </c>
      <c r="T7">
        <f t="shared" si="0"/>
        <v>429.31631826086959</v>
      </c>
      <c r="U7">
        <f t="shared" si="0"/>
        <v>409.46215313043473</v>
      </c>
      <c r="V7">
        <f t="shared" si="0"/>
        <v>384.06829269565219</v>
      </c>
      <c r="W7">
        <f t="shared" si="0"/>
        <v>360.28156591304349</v>
      </c>
      <c r="X7">
        <f t="shared" si="0"/>
        <v>349.88542826086956</v>
      </c>
      <c r="Y7">
        <f t="shared" si="0"/>
        <v>332.93498121739134</v>
      </c>
      <c r="Z7">
        <f t="shared" si="0"/>
        <v>326.01050452173916</v>
      </c>
      <c r="AA7">
        <f t="shared" si="0"/>
        <v>319.44180191304343</v>
      </c>
      <c r="AB7">
        <f t="shared" si="0"/>
        <v>297.12601048260871</v>
      </c>
      <c r="AC7">
        <f t="shared" si="0"/>
        <v>291.00391304782607</v>
      </c>
      <c r="AD7">
        <f t="shared" si="0"/>
        <v>275.6226275782609</v>
      </c>
      <c r="AE7">
        <f t="shared" si="0"/>
        <v>265.87005367391305</v>
      </c>
      <c r="AF7">
        <f t="shared" ref="AF7:AG7" si="1">AF4*14/46</f>
        <v>248.39267356521739</v>
      </c>
      <c r="AG7">
        <f t="shared" si="1"/>
        <v>237.05242034782611</v>
      </c>
      <c r="AH7">
        <f t="shared" ref="AH7:AK7" si="2">AH4*14/46</f>
        <v>200.81081111304348</v>
      </c>
      <c r="AI7">
        <f t="shared" si="2"/>
        <v>0</v>
      </c>
      <c r="AJ7">
        <f t="shared" si="2"/>
        <v>0</v>
      </c>
      <c r="AK7">
        <f t="shared" si="2"/>
        <v>0</v>
      </c>
    </row>
    <row r="8" spans="1:37" x14ac:dyDescent="0.35">
      <c r="A8" t="s">
        <v>66</v>
      </c>
      <c r="D8">
        <f t="shared" ref="D8:H8" si="3">D5*14/17</f>
        <v>546.65391480000005</v>
      </c>
      <c r="E8">
        <f t="shared" si="3"/>
        <v>547.0384458823529</v>
      </c>
      <c r="F8">
        <f t="shared" si="3"/>
        <v>536.67220122352933</v>
      </c>
      <c r="G8">
        <f t="shared" si="3"/>
        <v>533.56088783529412</v>
      </c>
      <c r="H8">
        <f t="shared" si="3"/>
        <v>528.6673088941177</v>
      </c>
      <c r="I8">
        <f>I5*14/17</f>
        <v>532.95266335294127</v>
      </c>
      <c r="J8">
        <f t="shared" ref="J8:AE8" si="4">J5*14/17</f>
        <v>537.52787677647063</v>
      </c>
      <c r="K8">
        <f t="shared" si="4"/>
        <v>533.48217341176473</v>
      </c>
      <c r="L8">
        <f t="shared" si="4"/>
        <v>535.27619509411761</v>
      </c>
      <c r="M8">
        <f t="shared" si="4"/>
        <v>534.95741278823527</v>
      </c>
      <c r="N8">
        <f t="shared" si="4"/>
        <v>544.30490800000007</v>
      </c>
      <c r="O8">
        <f t="shared" si="4"/>
        <v>540.21460392941185</v>
      </c>
      <c r="P8">
        <f t="shared" si="4"/>
        <v>527.89011816470588</v>
      </c>
      <c r="Q8">
        <f t="shared" si="4"/>
        <v>520.76719956470595</v>
      </c>
      <c r="R8">
        <f t="shared" si="4"/>
        <v>514.63684267058829</v>
      </c>
      <c r="S8">
        <f t="shared" si="4"/>
        <v>510.97198501176473</v>
      </c>
      <c r="T8">
        <f t="shared" si="4"/>
        <v>502.93593205882354</v>
      </c>
      <c r="U8">
        <f t="shared" si="4"/>
        <v>508.39257675294124</v>
      </c>
      <c r="V8">
        <f t="shared" si="4"/>
        <v>512.82945625882348</v>
      </c>
      <c r="W8">
        <f t="shared" si="4"/>
        <v>506.05919452941185</v>
      </c>
      <c r="X8">
        <f t="shared" si="4"/>
        <v>509.32365111764705</v>
      </c>
      <c r="Y8">
        <f t="shared" si="4"/>
        <v>500.98441301176462</v>
      </c>
      <c r="Z8">
        <f t="shared" si="4"/>
        <v>501.84862798823525</v>
      </c>
      <c r="AA8">
        <f t="shared" si="4"/>
        <v>499.64015425882343</v>
      </c>
      <c r="AB8">
        <f t="shared" si="4"/>
        <v>503.14056429411767</v>
      </c>
      <c r="AC8">
        <f t="shared" si="4"/>
        <v>508.79606589411765</v>
      </c>
      <c r="AD8">
        <f t="shared" si="4"/>
        <v>509.17998591764712</v>
      </c>
      <c r="AE8">
        <f t="shared" si="4"/>
        <v>505.81598694117639</v>
      </c>
      <c r="AF8">
        <f t="shared" ref="AF8:AG8" si="5">AF5*14/17</f>
        <v>501.42912474117645</v>
      </c>
      <c r="AG8">
        <f t="shared" si="5"/>
        <v>490.74696835294117</v>
      </c>
      <c r="AH8">
        <f t="shared" ref="AH8:AK8" si="6">AH5*14/17</f>
        <v>471.86987992941175</v>
      </c>
      <c r="AI8">
        <f t="shared" si="6"/>
        <v>0</v>
      </c>
      <c r="AJ8">
        <f t="shared" si="6"/>
        <v>0</v>
      </c>
      <c r="AK8">
        <f t="shared" si="6"/>
        <v>0</v>
      </c>
    </row>
    <row r="9" spans="1:37" x14ac:dyDescent="0.35">
      <c r="A9" t="s">
        <v>67</v>
      </c>
      <c r="D9">
        <f t="shared" ref="D9:H9" si="7">D7+D8</f>
        <v>1182.0424807130435</v>
      </c>
      <c r="E9">
        <f t="shared" si="7"/>
        <v>1199.0174905345266</v>
      </c>
      <c r="F9">
        <f t="shared" si="7"/>
        <v>1178.3257966583119</v>
      </c>
      <c r="G9">
        <f t="shared" si="7"/>
        <v>1145.5505567918158</v>
      </c>
      <c r="H9">
        <f t="shared" si="7"/>
        <v>1120.2164671549872</v>
      </c>
      <c r="I9">
        <f>I7+I8</f>
        <v>1110.99850113555</v>
      </c>
      <c r="J9">
        <f t="shared" ref="J9:AD9" si="8">J7+J8</f>
        <v>1103.2454305156011</v>
      </c>
      <c r="K9">
        <f t="shared" si="8"/>
        <v>1078.9716908030691</v>
      </c>
      <c r="L9">
        <f t="shared" si="8"/>
        <v>1091.5879638767265</v>
      </c>
      <c r="M9">
        <f t="shared" si="8"/>
        <v>1079.7481083099744</v>
      </c>
      <c r="N9">
        <f t="shared" si="8"/>
        <v>1070.8565413913045</v>
      </c>
      <c r="O9">
        <f t="shared" si="8"/>
        <v>1054.6459768424554</v>
      </c>
      <c r="P9">
        <f t="shared" si="8"/>
        <v>1029.9202104255755</v>
      </c>
      <c r="Q9">
        <f t="shared" si="8"/>
        <v>1006.1046617820973</v>
      </c>
      <c r="R9">
        <f t="shared" si="8"/>
        <v>986.52996640971878</v>
      </c>
      <c r="S9">
        <f t="shared" si="8"/>
        <v>967.46619435959087</v>
      </c>
      <c r="T9">
        <f t="shared" si="8"/>
        <v>932.25225031969308</v>
      </c>
      <c r="U9">
        <f t="shared" si="8"/>
        <v>917.85472988337597</v>
      </c>
      <c r="V9">
        <f t="shared" si="8"/>
        <v>896.89774895447567</v>
      </c>
      <c r="W9">
        <f t="shared" si="8"/>
        <v>866.34076044245535</v>
      </c>
      <c r="X9">
        <f t="shared" si="8"/>
        <v>859.20907937851666</v>
      </c>
      <c r="Y9">
        <f t="shared" si="8"/>
        <v>833.91939422915596</v>
      </c>
      <c r="Z9">
        <f t="shared" si="8"/>
        <v>827.85913250997442</v>
      </c>
      <c r="AA9">
        <f t="shared" si="8"/>
        <v>819.08195617186686</v>
      </c>
      <c r="AB9">
        <f t="shared" si="8"/>
        <v>800.26657477672643</v>
      </c>
      <c r="AC9">
        <f t="shared" si="8"/>
        <v>799.79997894194366</v>
      </c>
      <c r="AD9">
        <f t="shared" si="8"/>
        <v>784.80261349590796</v>
      </c>
      <c r="AE9">
        <f>AE7+AE8</f>
        <v>771.6860406150895</v>
      </c>
      <c r="AF9">
        <f>AF7+AF8</f>
        <v>749.82179830639382</v>
      </c>
      <c r="AG9">
        <f>AG7+AG8</f>
        <v>727.79938870076728</v>
      </c>
      <c r="AH9">
        <f t="shared" ref="AH9:AK9" si="9">AH7+AH8</f>
        <v>672.68069104245524</v>
      </c>
      <c r="AI9">
        <f t="shared" si="9"/>
        <v>0</v>
      </c>
      <c r="AJ9">
        <f t="shared" si="9"/>
        <v>0</v>
      </c>
      <c r="AK9">
        <f t="shared" si="9"/>
        <v>0</v>
      </c>
    </row>
    <row r="28" spans="1:37" x14ac:dyDescent="0.35">
      <c r="A28" t="s">
        <v>98</v>
      </c>
    </row>
    <row r="29" spans="1:37" x14ac:dyDescent="0.35">
      <c r="D29" s="9">
        <v>1990</v>
      </c>
      <c r="E29" s="9">
        <v>1991</v>
      </c>
      <c r="F29" s="9">
        <v>1992</v>
      </c>
      <c r="G29" s="9">
        <v>1993</v>
      </c>
      <c r="H29" s="9">
        <v>1994</v>
      </c>
      <c r="I29" s="2">
        <v>1995</v>
      </c>
      <c r="J29" s="2">
        <v>1996</v>
      </c>
      <c r="K29" s="2">
        <v>1997</v>
      </c>
      <c r="L29" s="2">
        <v>1998</v>
      </c>
      <c r="M29" s="2">
        <v>1999</v>
      </c>
      <c r="N29" s="2">
        <v>2000</v>
      </c>
      <c r="O29" s="2">
        <v>2001</v>
      </c>
      <c r="P29" s="2">
        <v>2002</v>
      </c>
      <c r="Q29" s="2">
        <v>2003</v>
      </c>
      <c r="R29" s="2">
        <v>2004</v>
      </c>
      <c r="S29" s="2">
        <v>2005</v>
      </c>
      <c r="T29" s="2">
        <v>2006</v>
      </c>
      <c r="U29" s="2">
        <v>2007</v>
      </c>
      <c r="V29" s="2">
        <v>2008</v>
      </c>
      <c r="W29" s="2">
        <v>2009</v>
      </c>
      <c r="X29" s="2">
        <v>2010</v>
      </c>
      <c r="Y29" s="2">
        <v>2011</v>
      </c>
      <c r="Z29" s="2">
        <v>2012</v>
      </c>
      <c r="AA29" s="2">
        <v>2013</v>
      </c>
      <c r="AB29" s="2">
        <v>2014</v>
      </c>
      <c r="AC29" s="2">
        <v>2015</v>
      </c>
      <c r="AD29" s="2">
        <v>2016</v>
      </c>
      <c r="AE29" s="2">
        <v>2017</v>
      </c>
      <c r="AF29" s="2">
        <v>2018</v>
      </c>
      <c r="AG29" s="2">
        <v>2019</v>
      </c>
      <c r="AH29" s="2">
        <v>2020</v>
      </c>
      <c r="AI29" s="2">
        <v>2021</v>
      </c>
      <c r="AJ29" s="2">
        <v>2022</v>
      </c>
      <c r="AK29" s="2">
        <v>2023</v>
      </c>
    </row>
    <row r="30" spans="1:37" x14ac:dyDescent="0.35">
      <c r="A30" t="s">
        <v>68</v>
      </c>
      <c r="D30">
        <f>100*D4/AVERAGE($K4:$Q4)</f>
        <v>121.0282857481605</v>
      </c>
      <c r="E30">
        <f t="shared" ref="E30:AK30" si="10">100*E4/AVERAGE($K4:$Q4)</f>
        <v>124.18842634441582</v>
      </c>
      <c r="F30">
        <f t="shared" si="10"/>
        <v>122.22164336247027</v>
      </c>
      <c r="G30">
        <f t="shared" si="10"/>
        <v>116.57128331064223</v>
      </c>
      <c r="H30">
        <f t="shared" si="10"/>
        <v>112.6777918283761</v>
      </c>
      <c r="I30">
        <f t="shared" si="10"/>
        <v>110.10569057086684</v>
      </c>
      <c r="J30">
        <f t="shared" si="10"/>
        <v>107.75740927648363</v>
      </c>
      <c r="K30">
        <f t="shared" si="10"/>
        <v>103.90438973133192</v>
      </c>
      <c r="L30">
        <f t="shared" si="10"/>
        <v>105.96580317830362</v>
      </c>
      <c r="M30">
        <f t="shared" si="10"/>
        <v>103.77127872264504</v>
      </c>
      <c r="N30">
        <f t="shared" si="10"/>
        <v>100.2971173327109</v>
      </c>
      <c r="O30">
        <f t="shared" si="10"/>
        <v>97.988460194071351</v>
      </c>
      <c r="P30">
        <f t="shared" si="10"/>
        <v>95.626274566356031</v>
      </c>
      <c r="Q30">
        <f t="shared" si="10"/>
        <v>92.446676274581137</v>
      </c>
      <c r="R30">
        <f t="shared" si="10"/>
        <v>89.885809859391927</v>
      </c>
      <c r="S30">
        <f t="shared" si="10"/>
        <v>86.952637449397216</v>
      </c>
      <c r="T30">
        <f t="shared" si="10"/>
        <v>81.775815351917558</v>
      </c>
      <c r="U30">
        <f t="shared" si="10"/>
        <v>77.994010485403351</v>
      </c>
      <c r="V30">
        <f t="shared" si="10"/>
        <v>73.157009063236771</v>
      </c>
      <c r="W30">
        <f t="shared" si="10"/>
        <v>68.626133122902374</v>
      </c>
      <c r="X30">
        <f t="shared" si="10"/>
        <v>66.645885466672567</v>
      </c>
      <c r="Y30">
        <f t="shared" si="10"/>
        <v>63.417178407096834</v>
      </c>
      <c r="Z30">
        <f t="shared" si="10"/>
        <v>62.098209843390322</v>
      </c>
      <c r="AA30">
        <f t="shared" si="10"/>
        <v>60.847008831962754</v>
      </c>
      <c r="AB30">
        <f t="shared" si="10"/>
        <v>56.596315434517145</v>
      </c>
      <c r="AC30">
        <f t="shared" si="10"/>
        <v>55.430183405291501</v>
      </c>
      <c r="AD30">
        <f t="shared" si="10"/>
        <v>52.50036893765229</v>
      </c>
      <c r="AE30">
        <f t="shared" si="10"/>
        <v>50.642706769024286</v>
      </c>
      <c r="AF30">
        <f t="shared" si="10"/>
        <v>47.313629937298735</v>
      </c>
      <c r="AG30">
        <f t="shared" si="10"/>
        <v>45.153547933181017</v>
      </c>
      <c r="AH30">
        <f t="shared" si="10"/>
        <v>38.250276338833935</v>
      </c>
      <c r="AI30">
        <f t="shared" si="10"/>
        <v>0</v>
      </c>
      <c r="AJ30">
        <f t="shared" si="10"/>
        <v>0</v>
      </c>
      <c r="AK30">
        <f t="shared" si="10"/>
        <v>0</v>
      </c>
    </row>
    <row r="31" spans="1:37" x14ac:dyDescent="0.35">
      <c r="A31" t="s">
        <v>69</v>
      </c>
      <c r="D31">
        <f>100*D5/AVERAGE($K5:$Q5)</f>
        <v>102.39998314064982</v>
      </c>
      <c r="E31">
        <f t="shared" ref="E31:AK31" si="11">100*E5/AVERAGE($K5:$Q5)</f>
        <v>102.47201404591537</v>
      </c>
      <c r="F31">
        <f t="shared" si="11"/>
        <v>100.53019446033031</v>
      </c>
      <c r="G31">
        <f t="shared" si="11"/>
        <v>99.947378843584687</v>
      </c>
      <c r="H31">
        <f t="shared" si="11"/>
        <v>99.030706727082517</v>
      </c>
      <c r="I31">
        <f t="shared" si="11"/>
        <v>99.833445374798572</v>
      </c>
      <c r="J31">
        <f t="shared" si="11"/>
        <v>100.69048081303501</v>
      </c>
      <c r="K31">
        <f t="shared" si="11"/>
        <v>99.932633946632308</v>
      </c>
      <c r="L31">
        <f t="shared" si="11"/>
        <v>100.26869262114873</v>
      </c>
      <c r="M31">
        <f t="shared" si="11"/>
        <v>100.2089778695223</v>
      </c>
      <c r="N31">
        <f t="shared" si="11"/>
        <v>101.95996387031262</v>
      </c>
      <c r="O31">
        <f t="shared" si="11"/>
        <v>101.19376233671231</v>
      </c>
      <c r="P31">
        <f t="shared" si="11"/>
        <v>98.885122262334008</v>
      </c>
      <c r="Q31">
        <f t="shared" si="11"/>
        <v>97.550847093337765</v>
      </c>
      <c r="R31">
        <f t="shared" si="11"/>
        <v>96.402499984484677</v>
      </c>
      <c r="S31">
        <f t="shared" si="11"/>
        <v>95.715993673423654</v>
      </c>
      <c r="T31">
        <f t="shared" si="11"/>
        <v>94.210668888180678</v>
      </c>
      <c r="U31">
        <f t="shared" si="11"/>
        <v>95.232815276515964</v>
      </c>
      <c r="V31">
        <f t="shared" si="11"/>
        <v>96.063937809985177</v>
      </c>
      <c r="W31">
        <f t="shared" si="11"/>
        <v>94.79572282390356</v>
      </c>
      <c r="X31">
        <f t="shared" si="11"/>
        <v>95.40722544109596</v>
      </c>
      <c r="Y31">
        <f t="shared" si="11"/>
        <v>93.845107584937111</v>
      </c>
      <c r="Z31">
        <f t="shared" si="11"/>
        <v>94.006993554514153</v>
      </c>
      <c r="AA31">
        <f t="shared" si="11"/>
        <v>93.593299137378082</v>
      </c>
      <c r="AB31">
        <f t="shared" si="11"/>
        <v>94.249000887416088</v>
      </c>
      <c r="AC31">
        <f t="shared" si="11"/>
        <v>95.308397432127194</v>
      </c>
      <c r="AD31">
        <f t="shared" si="11"/>
        <v>95.380313872991167</v>
      </c>
      <c r="AE31">
        <f t="shared" si="11"/>
        <v>94.750164835090672</v>
      </c>
      <c r="AF31">
        <f t="shared" si="11"/>
        <v>93.928411613978724</v>
      </c>
      <c r="AG31">
        <f t="shared" si="11"/>
        <v>91.927414997204693</v>
      </c>
      <c r="AH31">
        <f t="shared" si="11"/>
        <v>88.391332141160063</v>
      </c>
      <c r="AI31">
        <f t="shared" si="11"/>
        <v>0</v>
      </c>
      <c r="AJ31">
        <f t="shared" si="11"/>
        <v>0</v>
      </c>
      <c r="AK31">
        <f t="shared" si="11"/>
        <v>0</v>
      </c>
    </row>
    <row r="32" spans="1:37" x14ac:dyDescent="0.35">
      <c r="A32" t="s">
        <v>57</v>
      </c>
      <c r="D32">
        <f>100*D9/AVERAGE($K9:$Q9)</f>
        <v>111.63628431699317</v>
      </c>
      <c r="E32">
        <f t="shared" ref="E32:AK32" si="12">100*E9/AVERAGE($K9:$Q9)</f>
        <v>113.23946445107066</v>
      </c>
      <c r="F32">
        <f t="shared" si="12"/>
        <v>111.28526749262306</v>
      </c>
      <c r="G32">
        <f t="shared" si="12"/>
        <v>108.18985759323716</v>
      </c>
      <c r="H32">
        <f t="shared" si="12"/>
        <v>105.79721631362501</v>
      </c>
      <c r="I32">
        <f t="shared" si="12"/>
        <v>104.92663890870001</v>
      </c>
      <c r="J32">
        <f t="shared" si="12"/>
        <v>104.19441142095674</v>
      </c>
      <c r="K32">
        <f t="shared" si="12"/>
        <v>101.90191334901751</v>
      </c>
      <c r="L32">
        <f t="shared" si="12"/>
        <v>103.0934389251728</v>
      </c>
      <c r="M32">
        <f t="shared" si="12"/>
        <v>101.97524097214769</v>
      </c>
      <c r="N32">
        <f t="shared" si="12"/>
        <v>101.13548985596323</v>
      </c>
      <c r="O32">
        <f t="shared" si="12"/>
        <v>99.604506644748497</v>
      </c>
      <c r="P32">
        <f t="shared" si="12"/>
        <v>97.26931756761374</v>
      </c>
      <c r="Q32">
        <f t="shared" si="12"/>
        <v>95.020092685336479</v>
      </c>
      <c r="R32">
        <f t="shared" si="12"/>
        <v>93.171389027333291</v>
      </c>
      <c r="S32">
        <f t="shared" si="12"/>
        <v>91.37093878001339</v>
      </c>
      <c r="T32">
        <f t="shared" si="12"/>
        <v>88.045209008957002</v>
      </c>
      <c r="U32">
        <f t="shared" si="12"/>
        <v>86.685456114188909</v>
      </c>
      <c r="V32">
        <f t="shared" si="12"/>
        <v>84.706204505572259</v>
      </c>
      <c r="W32">
        <f t="shared" si="12"/>
        <v>81.820294131741008</v>
      </c>
      <c r="X32">
        <f t="shared" si="12"/>
        <v>81.146752877596128</v>
      </c>
      <c r="Y32">
        <f t="shared" si="12"/>
        <v>78.758305315273162</v>
      </c>
      <c r="Z32">
        <f t="shared" si="12"/>
        <v>78.185952704130258</v>
      </c>
      <c r="AA32">
        <f t="shared" si="12"/>
        <v>77.357005040091764</v>
      </c>
      <c r="AB32">
        <f t="shared" si="12"/>
        <v>75.580013687214588</v>
      </c>
      <c r="AC32">
        <f t="shared" si="12"/>
        <v>75.535946721667358</v>
      </c>
      <c r="AD32">
        <f t="shared" si="12"/>
        <v>74.119542336666299</v>
      </c>
      <c r="AE32">
        <f t="shared" si="12"/>
        <v>72.880766672271974</v>
      </c>
      <c r="AF32">
        <f t="shared" si="12"/>
        <v>70.815830081095655</v>
      </c>
      <c r="AG32">
        <f t="shared" si="12"/>
        <v>68.735955609413423</v>
      </c>
      <c r="AH32">
        <f t="shared" si="12"/>
        <v>63.530350308955967</v>
      </c>
      <c r="AI32">
        <f t="shared" si="12"/>
        <v>0</v>
      </c>
      <c r="AJ32">
        <f t="shared" si="12"/>
        <v>0</v>
      </c>
      <c r="AK32">
        <f t="shared" si="12"/>
        <v>0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AK32"/>
  <sheetViews>
    <sheetView zoomScale="70" zoomScaleNormal="70" workbookViewId="0"/>
  </sheetViews>
  <sheetFormatPr baseColWidth="10" defaultColWidth="9.08984375" defaultRowHeight="14.5" x14ac:dyDescent="0.35"/>
  <sheetData>
    <row r="2" spans="1:37" x14ac:dyDescent="0.35">
      <c r="A2" s="1" t="s">
        <v>59</v>
      </c>
    </row>
    <row r="3" spans="1:37" x14ac:dyDescent="0.35">
      <c r="D3" s="2">
        <v>1990</v>
      </c>
      <c r="E3" s="2">
        <v>1991</v>
      </c>
      <c r="F3" s="2">
        <v>1992</v>
      </c>
      <c r="G3" s="2">
        <v>1993</v>
      </c>
      <c r="H3" s="2">
        <v>1994</v>
      </c>
      <c r="I3" s="2">
        <v>1995</v>
      </c>
      <c r="J3" s="2">
        <v>1996</v>
      </c>
      <c r="K3" s="2">
        <v>1997</v>
      </c>
      <c r="L3" s="2">
        <v>1998</v>
      </c>
      <c r="M3" s="2">
        <v>1999</v>
      </c>
      <c r="N3" s="2">
        <v>2000</v>
      </c>
      <c r="O3" s="2">
        <v>2001</v>
      </c>
      <c r="P3" s="2">
        <v>2002</v>
      </c>
      <c r="Q3" s="2">
        <v>2003</v>
      </c>
      <c r="R3" s="2">
        <v>2004</v>
      </c>
      <c r="S3" s="2">
        <v>2005</v>
      </c>
      <c r="T3" s="2">
        <v>2006</v>
      </c>
      <c r="U3" s="2">
        <v>2007</v>
      </c>
      <c r="V3" s="2">
        <v>2008</v>
      </c>
      <c r="W3" s="2">
        <v>2009</v>
      </c>
      <c r="X3" s="2">
        <v>2010</v>
      </c>
      <c r="Y3" s="2">
        <v>2011</v>
      </c>
      <c r="Z3" s="2">
        <v>2012</v>
      </c>
      <c r="AA3" s="2">
        <v>2013</v>
      </c>
      <c r="AB3" s="2">
        <v>2014</v>
      </c>
      <c r="AC3" s="2">
        <v>2015</v>
      </c>
      <c r="AD3" s="2">
        <v>2016</v>
      </c>
      <c r="AE3" s="2">
        <v>2017</v>
      </c>
      <c r="AF3" s="2">
        <v>2018</v>
      </c>
      <c r="AG3" s="2">
        <v>2019</v>
      </c>
      <c r="AH3" s="2">
        <v>2020</v>
      </c>
      <c r="AI3" s="2">
        <v>2021</v>
      </c>
      <c r="AJ3" s="2">
        <v>2022</v>
      </c>
      <c r="AK3" s="2">
        <v>2023</v>
      </c>
    </row>
    <row r="4" spans="1:37" x14ac:dyDescent="0.35">
      <c r="A4" t="s">
        <v>64</v>
      </c>
      <c r="D4" s="3">
        <f>'NOx-CEIP 2022'!B23</f>
        <v>2835.3332340000002</v>
      </c>
      <c r="E4" s="3">
        <f>'NOx-CEIP 2022'!C23</f>
        <v>2614.0039980000001</v>
      </c>
      <c r="F4" s="3">
        <f>'NOx-CEIP 2022'!D23</f>
        <v>2468.363546</v>
      </c>
      <c r="G4" s="3">
        <f>'NOx-CEIP 2022'!E23</f>
        <v>2368.25891</v>
      </c>
      <c r="H4" s="3">
        <f>'NOx-CEIP 2022'!F23</f>
        <v>2241.3701599999999</v>
      </c>
      <c r="I4" s="3">
        <f>'NOx-CEIP 2022'!G23</f>
        <v>2183.54747</v>
      </c>
      <c r="J4" s="3">
        <f>'NOx-CEIP 2022'!H23</f>
        <v>2101.8972509999999</v>
      </c>
      <c r="K4" s="3">
        <f>'NOx-CEIP 2022'!I23</f>
        <v>2028.5102099999999</v>
      </c>
      <c r="L4" s="3">
        <f>'NOx-CEIP 2022'!J23</f>
        <v>2000.5100179999999</v>
      </c>
      <c r="M4" s="3">
        <f>'NOx-CEIP 2022'!K23</f>
        <v>1966.8425890000001</v>
      </c>
      <c r="N4" s="3">
        <f>'NOx-CEIP 2022'!L23</f>
        <v>1890.7905860000001</v>
      </c>
      <c r="O4" s="3">
        <f>'NOx-CEIP 2022'!M23</f>
        <v>1834.961151</v>
      </c>
      <c r="P4" s="3">
        <f>'NOx-CEIP 2022'!N23</f>
        <v>1773.526597</v>
      </c>
      <c r="Q4" s="3">
        <f>'NOx-CEIP 2022'!O23</f>
        <v>1727.6633380000001</v>
      </c>
      <c r="R4" s="3">
        <f>'NOx-CEIP 2022'!P23</f>
        <v>1681.3728169999999</v>
      </c>
      <c r="S4" s="3">
        <f>'NOx-CEIP 2022'!Q23</f>
        <v>1631.6200080000001</v>
      </c>
      <c r="T4" s="3">
        <f>'NOx-CEIP 2022'!R23</f>
        <v>1641.4428479999999</v>
      </c>
      <c r="U4" s="3">
        <f>'NOx-CEIP 2022'!S23</f>
        <v>1590.9101889999999</v>
      </c>
      <c r="V4" s="3">
        <f>'NOx-CEIP 2022'!T23</f>
        <v>1528.3755510000001</v>
      </c>
      <c r="W4" s="3">
        <f>'NOx-CEIP 2022'!U23</f>
        <v>1432.952828</v>
      </c>
      <c r="X4" s="3">
        <f>'NOx-CEIP 2022'!V23</f>
        <v>1445.6703600000001</v>
      </c>
      <c r="Y4" s="3">
        <f>'NOx-CEIP 2022'!W23</f>
        <v>1420.1981740000001</v>
      </c>
      <c r="Z4" s="3">
        <f>'NOx-CEIP 2022'!X23</f>
        <v>1412.093824</v>
      </c>
      <c r="AA4" s="3">
        <f>'NOx-CEIP 2022'!Y23</f>
        <v>1412.104004</v>
      </c>
      <c r="AB4" s="3">
        <f>'NOx-CEIP 2022'!Z23</f>
        <v>1367.103625</v>
      </c>
      <c r="AC4" s="3">
        <f>'NOx-CEIP 2022'!AA23</f>
        <v>1344.5504699999999</v>
      </c>
      <c r="AD4" s="3">
        <f>'NOx-CEIP 2022'!AB23</f>
        <v>1317.184154</v>
      </c>
      <c r="AE4" s="3">
        <f>'NOx-CEIP 2022'!AC23</f>
        <v>1266.9776380000001</v>
      </c>
      <c r="AF4" s="3">
        <f>'NOx-CEIP 2022'!AD23</f>
        <v>1182.9439829999999</v>
      </c>
      <c r="AG4" s="3">
        <f>'NOx-CEIP 2022'!AE23</f>
        <v>1108.822126</v>
      </c>
      <c r="AH4" s="3">
        <f>'NOx-CEIP 2022'!AF23</f>
        <v>979.22438780000004</v>
      </c>
      <c r="AI4" s="3">
        <f>'NOx-CEIP 2022'!AG23</f>
        <v>0</v>
      </c>
      <c r="AJ4" s="3">
        <f>'NOx-CEIP 2022'!AH23</f>
        <v>0</v>
      </c>
      <c r="AK4" s="3">
        <f>'NOx-CEIP 2022'!AI23</f>
        <v>0</v>
      </c>
    </row>
    <row r="5" spans="1:37" x14ac:dyDescent="0.35">
      <c r="A5" t="s">
        <v>63</v>
      </c>
      <c r="D5" s="3">
        <f>'NH3-CEIP 2022'!B23</f>
        <v>718.16011930000002</v>
      </c>
      <c r="E5" s="3">
        <f>'NH3-CEIP 2022'!C23</f>
        <v>641.42466739999998</v>
      </c>
      <c r="F5" s="3">
        <f>'NH3-CEIP 2022'!D23</f>
        <v>639.66459780000002</v>
      </c>
      <c r="G5" s="3">
        <f>'NH3-CEIP 2022'!E23</f>
        <v>632.88547270000004</v>
      </c>
      <c r="H5" s="3">
        <f>'NH3-CEIP 2022'!F23</f>
        <v>612.84216049999998</v>
      </c>
      <c r="I5" s="3">
        <f>'NH3-CEIP 2022'!G23</f>
        <v>613.25417760000005</v>
      </c>
      <c r="J5" s="3">
        <f>'NH3-CEIP 2022'!H23</f>
        <v>622.63894749999997</v>
      </c>
      <c r="K5" s="3">
        <f>'NH3-CEIP 2022'!I23</f>
        <v>615.38081</v>
      </c>
      <c r="L5" s="3">
        <f>'NH3-CEIP 2022'!J23</f>
        <v>623.56817009999997</v>
      </c>
      <c r="M5" s="3">
        <f>'NH3-CEIP 2022'!K23</f>
        <v>621.34161559999995</v>
      </c>
      <c r="N5" s="3">
        <f>'NH3-CEIP 2022'!L23</f>
        <v>624.28103529999998</v>
      </c>
      <c r="O5" s="3">
        <f>'NH3-CEIP 2022'!M23</f>
        <v>628.27364499999999</v>
      </c>
      <c r="P5" s="3">
        <f>'NH3-CEIP 2022'!N23</f>
        <v>615.53195059999996</v>
      </c>
      <c r="Q5" s="3">
        <f>'NH3-CEIP 2022'!O23</f>
        <v>612.92416000000003</v>
      </c>
      <c r="R5" s="3">
        <f>'NH3-CEIP 2022'!P23</f>
        <v>595.91405569999995</v>
      </c>
      <c r="S5" s="3">
        <f>'NH3-CEIP 2022'!Q23</f>
        <v>603.13179070000001</v>
      </c>
      <c r="T5" s="3">
        <f>'NH3-CEIP 2022'!R23</f>
        <v>597.88172850000001</v>
      </c>
      <c r="U5" s="3">
        <f>'NH3-CEIP 2022'!S23</f>
        <v>605.85600439999996</v>
      </c>
      <c r="V5" s="3">
        <f>'NH3-CEIP 2022'!T23</f>
        <v>608.70075529999997</v>
      </c>
      <c r="W5" s="3">
        <f>'NH3-CEIP 2022'!U23</f>
        <v>612.18650839999998</v>
      </c>
      <c r="X5" s="3">
        <f>'NH3-CEIP 2022'!V23</f>
        <v>614.42766229999995</v>
      </c>
      <c r="Y5" s="3">
        <f>'NH3-CEIP 2022'!W23</f>
        <v>618.04707059999998</v>
      </c>
      <c r="Z5" s="3">
        <f>'NH3-CEIP 2022'!X23</f>
        <v>624.57808079999995</v>
      </c>
      <c r="AA5" s="3">
        <f>'NH3-CEIP 2022'!Y23</f>
        <v>631.77945999999997</v>
      </c>
      <c r="AB5" s="3">
        <f>'NH3-CEIP 2022'!Z23</f>
        <v>640.35534359999997</v>
      </c>
      <c r="AC5" s="3">
        <f>'NH3-CEIP 2022'!AA23</f>
        <v>638.74343429999999</v>
      </c>
      <c r="AD5" s="3">
        <f>'NH3-CEIP 2022'!AB23</f>
        <v>634.99598430000003</v>
      </c>
      <c r="AE5" s="3">
        <f>'NH3-CEIP 2022'!AC23</f>
        <v>619.80319689999999</v>
      </c>
      <c r="AF5" s="3">
        <f>'NH3-CEIP 2022'!AD23</f>
        <v>593.89152679999995</v>
      </c>
      <c r="AG5" s="3">
        <f>'NH3-CEIP 2022'!AE23</f>
        <v>574.99819960000002</v>
      </c>
      <c r="AH5" s="3">
        <f>'NH3-CEIP 2022'!AF23</f>
        <v>537.26799310000001</v>
      </c>
      <c r="AI5" s="3">
        <f>'NH3-CEIP 2022'!AG23</f>
        <v>0</v>
      </c>
      <c r="AJ5" s="3">
        <f>'NH3-CEIP 2022'!AH23</f>
        <v>0</v>
      </c>
      <c r="AK5" s="3">
        <f>'NH3-CEIP 2022'!AI23</f>
        <v>0</v>
      </c>
    </row>
    <row r="7" spans="1:37" x14ac:dyDescent="0.35">
      <c r="A7" t="s">
        <v>65</v>
      </c>
      <c r="D7">
        <f t="shared" ref="D7:AE7" si="0">D4*14/46</f>
        <v>862.92750599999999</v>
      </c>
      <c r="E7">
        <f t="shared" si="0"/>
        <v>795.56643417391308</v>
      </c>
      <c r="F7">
        <f t="shared" si="0"/>
        <v>751.2410792173913</v>
      </c>
      <c r="G7">
        <f t="shared" si="0"/>
        <v>720.77445086956516</v>
      </c>
      <c r="H7">
        <f t="shared" si="0"/>
        <v>682.15613565217393</v>
      </c>
      <c r="I7">
        <f t="shared" si="0"/>
        <v>664.55792565217394</v>
      </c>
      <c r="J7">
        <f t="shared" si="0"/>
        <v>639.70785899999998</v>
      </c>
      <c r="K7">
        <f t="shared" si="0"/>
        <v>617.37267260869555</v>
      </c>
      <c r="L7">
        <f t="shared" si="0"/>
        <v>608.85087504347825</v>
      </c>
      <c r="M7">
        <f t="shared" si="0"/>
        <v>598.60426621739134</v>
      </c>
      <c r="N7">
        <f t="shared" si="0"/>
        <v>575.45800443478265</v>
      </c>
      <c r="O7">
        <f t="shared" si="0"/>
        <v>558.46643726086961</v>
      </c>
      <c r="P7">
        <f t="shared" si="0"/>
        <v>539.76896430434783</v>
      </c>
      <c r="Q7">
        <f t="shared" si="0"/>
        <v>525.8105811304348</v>
      </c>
      <c r="R7">
        <f t="shared" si="0"/>
        <v>511.72216169565218</v>
      </c>
      <c r="S7">
        <f t="shared" si="0"/>
        <v>496.58000243478267</v>
      </c>
      <c r="T7">
        <f t="shared" si="0"/>
        <v>499.56956243478254</v>
      </c>
      <c r="U7">
        <f t="shared" si="0"/>
        <v>484.19005752173911</v>
      </c>
      <c r="V7">
        <f t="shared" si="0"/>
        <v>465.15777639130431</v>
      </c>
      <c r="W7">
        <f t="shared" si="0"/>
        <v>436.11607808695652</v>
      </c>
      <c r="X7">
        <f t="shared" si="0"/>
        <v>439.98663130434784</v>
      </c>
      <c r="Y7">
        <f t="shared" si="0"/>
        <v>432.23422686956519</v>
      </c>
      <c r="Z7">
        <f t="shared" si="0"/>
        <v>429.76768556521745</v>
      </c>
      <c r="AA7">
        <f t="shared" si="0"/>
        <v>429.77078382608693</v>
      </c>
      <c r="AB7">
        <f t="shared" si="0"/>
        <v>416.0750163043478</v>
      </c>
      <c r="AC7">
        <f t="shared" si="0"/>
        <v>409.21101260869563</v>
      </c>
      <c r="AD7">
        <f t="shared" si="0"/>
        <v>400.88213382608694</v>
      </c>
      <c r="AE7">
        <f t="shared" si="0"/>
        <v>385.60188982608696</v>
      </c>
      <c r="AF7">
        <f t="shared" ref="AF7:AG7" si="1">AF4*14/46</f>
        <v>360.02642960869565</v>
      </c>
      <c r="AG7">
        <f t="shared" si="1"/>
        <v>337.46760356521742</v>
      </c>
      <c r="AH7">
        <f t="shared" ref="AH7:AK7" si="2">AH4*14/46</f>
        <v>298.0248136782609</v>
      </c>
      <c r="AI7">
        <f t="shared" si="2"/>
        <v>0</v>
      </c>
      <c r="AJ7">
        <f t="shared" si="2"/>
        <v>0</v>
      </c>
      <c r="AK7">
        <f t="shared" si="2"/>
        <v>0</v>
      </c>
    </row>
    <row r="8" spans="1:37" x14ac:dyDescent="0.35">
      <c r="A8" t="s">
        <v>66</v>
      </c>
      <c r="D8">
        <f t="shared" ref="D8:H8" si="3">D5*14/17</f>
        <v>591.4259806</v>
      </c>
      <c r="E8">
        <f t="shared" si="3"/>
        <v>528.23207903529419</v>
      </c>
      <c r="F8">
        <f t="shared" si="3"/>
        <v>526.78260995294124</v>
      </c>
      <c r="G8">
        <f t="shared" si="3"/>
        <v>521.19980104705883</v>
      </c>
      <c r="H8">
        <f t="shared" si="3"/>
        <v>504.69354394117642</v>
      </c>
      <c r="I8">
        <f>I5*14/17</f>
        <v>505.03285214117653</v>
      </c>
      <c r="J8">
        <f t="shared" ref="J8:AE8" si="4">J5*14/17</f>
        <v>512.76148617647061</v>
      </c>
      <c r="K8">
        <f t="shared" si="4"/>
        <v>506.78419647058826</v>
      </c>
      <c r="L8">
        <f t="shared" si="4"/>
        <v>513.52672831764698</v>
      </c>
      <c r="M8">
        <f t="shared" si="4"/>
        <v>511.6930951999999</v>
      </c>
      <c r="N8">
        <f t="shared" si="4"/>
        <v>514.11379377647052</v>
      </c>
      <c r="O8">
        <f t="shared" si="4"/>
        <v>517.40182529411766</v>
      </c>
      <c r="P8">
        <f t="shared" si="4"/>
        <v>506.90866520000003</v>
      </c>
      <c r="Q8">
        <f t="shared" si="4"/>
        <v>504.76107294117645</v>
      </c>
      <c r="R8">
        <f t="shared" si="4"/>
        <v>490.75275175294109</v>
      </c>
      <c r="S8">
        <f t="shared" si="4"/>
        <v>496.69676881176468</v>
      </c>
      <c r="T8">
        <f t="shared" si="4"/>
        <v>492.37318817647053</v>
      </c>
      <c r="U8">
        <f t="shared" si="4"/>
        <v>498.94023891764709</v>
      </c>
      <c r="V8">
        <f t="shared" si="4"/>
        <v>501.28297495294112</v>
      </c>
      <c r="W8">
        <f t="shared" si="4"/>
        <v>504.15359515294114</v>
      </c>
      <c r="X8">
        <f t="shared" si="4"/>
        <v>505.99925130588235</v>
      </c>
      <c r="Y8">
        <f t="shared" si="4"/>
        <v>508.97994049411767</v>
      </c>
      <c r="Z8">
        <f t="shared" si="4"/>
        <v>514.35841948235293</v>
      </c>
      <c r="AA8">
        <f t="shared" si="4"/>
        <v>520.28896705882357</v>
      </c>
      <c r="AB8">
        <f t="shared" si="4"/>
        <v>527.35145943529403</v>
      </c>
      <c r="AC8">
        <f t="shared" si="4"/>
        <v>526.02400471764702</v>
      </c>
      <c r="AD8">
        <f t="shared" si="4"/>
        <v>522.93786942352949</v>
      </c>
      <c r="AE8">
        <f t="shared" si="4"/>
        <v>510.42616215294112</v>
      </c>
      <c r="AF8">
        <f t="shared" ref="AF8:AG8" si="5">AF5*14/17</f>
        <v>489.08713971764701</v>
      </c>
      <c r="AG8">
        <f t="shared" si="5"/>
        <v>473.52792908235295</v>
      </c>
      <c r="AH8">
        <f t="shared" ref="AH8:AK8" si="6">AH5*14/17</f>
        <v>442.45599431764703</v>
      </c>
      <c r="AI8">
        <f t="shared" si="6"/>
        <v>0</v>
      </c>
      <c r="AJ8">
        <f t="shared" si="6"/>
        <v>0</v>
      </c>
      <c r="AK8">
        <f t="shared" si="6"/>
        <v>0</v>
      </c>
    </row>
    <row r="9" spans="1:37" x14ac:dyDescent="0.35">
      <c r="A9" t="s">
        <v>67</v>
      </c>
      <c r="D9">
        <f t="shared" ref="D9:H9" si="7">D7+D8</f>
        <v>1454.3534866</v>
      </c>
      <c r="E9">
        <f t="shared" si="7"/>
        <v>1323.7985132092072</v>
      </c>
      <c r="F9">
        <f t="shared" si="7"/>
        <v>1278.0236891703325</v>
      </c>
      <c r="G9">
        <f t="shared" si="7"/>
        <v>1241.9742519166239</v>
      </c>
      <c r="H9">
        <f t="shared" si="7"/>
        <v>1186.8496795933504</v>
      </c>
      <c r="I9">
        <f>I7+I8</f>
        <v>1169.5907777933505</v>
      </c>
      <c r="J9">
        <f t="shared" ref="J9:AD9" si="8">J7+J8</f>
        <v>1152.4693451764706</v>
      </c>
      <c r="K9">
        <f t="shared" si="8"/>
        <v>1124.1568690792838</v>
      </c>
      <c r="L9">
        <f t="shared" si="8"/>
        <v>1122.3776033611252</v>
      </c>
      <c r="M9">
        <f t="shared" si="8"/>
        <v>1110.2973614173911</v>
      </c>
      <c r="N9">
        <f t="shared" si="8"/>
        <v>1089.5717982112533</v>
      </c>
      <c r="O9">
        <f t="shared" si="8"/>
        <v>1075.8682625549873</v>
      </c>
      <c r="P9">
        <f t="shared" si="8"/>
        <v>1046.6776295043478</v>
      </c>
      <c r="Q9">
        <f t="shared" si="8"/>
        <v>1030.5716540716112</v>
      </c>
      <c r="R9">
        <f t="shared" si="8"/>
        <v>1002.4749134485933</v>
      </c>
      <c r="S9">
        <f t="shared" si="8"/>
        <v>993.27677124654736</v>
      </c>
      <c r="T9">
        <f t="shared" si="8"/>
        <v>991.94275061125313</v>
      </c>
      <c r="U9">
        <f t="shared" si="8"/>
        <v>983.13029643938626</v>
      </c>
      <c r="V9">
        <f t="shared" si="8"/>
        <v>966.44075134424543</v>
      </c>
      <c r="W9">
        <f t="shared" si="8"/>
        <v>940.26967323989766</v>
      </c>
      <c r="X9">
        <f t="shared" si="8"/>
        <v>945.98588261023019</v>
      </c>
      <c r="Y9">
        <f t="shared" si="8"/>
        <v>941.21416736368292</v>
      </c>
      <c r="Z9">
        <f t="shared" si="8"/>
        <v>944.12610504757038</v>
      </c>
      <c r="AA9">
        <f t="shared" si="8"/>
        <v>950.0597508849105</v>
      </c>
      <c r="AB9">
        <f t="shared" si="8"/>
        <v>943.42647573964177</v>
      </c>
      <c r="AC9">
        <f t="shared" si="8"/>
        <v>935.23501732634259</v>
      </c>
      <c r="AD9">
        <f t="shared" si="8"/>
        <v>923.82000324961643</v>
      </c>
      <c r="AE9">
        <f>AE7+AE8</f>
        <v>896.02805197902808</v>
      </c>
      <c r="AF9">
        <f>AF7+AF8</f>
        <v>849.11356932634271</v>
      </c>
      <c r="AG9">
        <f>AG7+AG8</f>
        <v>810.99553264757037</v>
      </c>
      <c r="AH9">
        <f t="shared" ref="AH9:AK9" si="9">AH7+AH8</f>
        <v>740.48080799590798</v>
      </c>
      <c r="AI9">
        <f t="shared" si="9"/>
        <v>0</v>
      </c>
      <c r="AJ9">
        <f t="shared" si="9"/>
        <v>0</v>
      </c>
      <c r="AK9">
        <f t="shared" si="9"/>
        <v>0</v>
      </c>
    </row>
    <row r="28" spans="1:37" x14ac:dyDescent="0.35">
      <c r="A28" t="s">
        <v>98</v>
      </c>
    </row>
    <row r="29" spans="1:37" x14ac:dyDescent="0.35">
      <c r="D29" s="9">
        <v>1990</v>
      </c>
      <c r="E29" s="9">
        <v>1991</v>
      </c>
      <c r="F29" s="9">
        <v>1992</v>
      </c>
      <c r="G29" s="9">
        <v>1993</v>
      </c>
      <c r="H29" s="9">
        <v>1994</v>
      </c>
      <c r="I29" s="2">
        <v>1995</v>
      </c>
      <c r="J29" s="2">
        <v>1996</v>
      </c>
      <c r="K29" s="2">
        <v>1997</v>
      </c>
      <c r="L29" s="2">
        <v>1998</v>
      </c>
      <c r="M29" s="2">
        <v>1999</v>
      </c>
      <c r="N29" s="2">
        <v>2000</v>
      </c>
      <c r="O29" s="2">
        <v>2001</v>
      </c>
      <c r="P29" s="2">
        <v>2002</v>
      </c>
      <c r="Q29" s="2">
        <v>2003</v>
      </c>
      <c r="R29" s="2">
        <v>2004</v>
      </c>
      <c r="S29" s="2">
        <v>2005</v>
      </c>
      <c r="T29" s="2">
        <v>2006</v>
      </c>
      <c r="U29" s="2">
        <v>2007</v>
      </c>
      <c r="V29" s="2">
        <v>2008</v>
      </c>
      <c r="W29" s="2">
        <v>2009</v>
      </c>
      <c r="X29" s="2">
        <v>2010</v>
      </c>
      <c r="Y29" s="2">
        <v>2011</v>
      </c>
      <c r="Z29" s="2">
        <v>2012</v>
      </c>
      <c r="AA29" s="2">
        <v>2013</v>
      </c>
      <c r="AB29" s="2">
        <v>2014</v>
      </c>
      <c r="AC29" s="2">
        <v>2015</v>
      </c>
      <c r="AD29" s="2">
        <v>2016</v>
      </c>
      <c r="AE29" s="2">
        <v>2017</v>
      </c>
      <c r="AF29" s="2">
        <v>2018</v>
      </c>
      <c r="AG29" s="2">
        <v>2019</v>
      </c>
      <c r="AH29" s="2">
        <v>2020</v>
      </c>
      <c r="AI29" s="2">
        <v>2021</v>
      </c>
      <c r="AJ29" s="2">
        <v>2022</v>
      </c>
      <c r="AK29" s="2">
        <v>2023</v>
      </c>
    </row>
    <row r="30" spans="1:37" x14ac:dyDescent="0.35">
      <c r="A30" t="s">
        <v>68</v>
      </c>
      <c r="D30">
        <f t="shared" ref="D30:AK30" si="10">100*D4/AVERAGE($K4:$Q4)</f>
        <v>150.09926717521171</v>
      </c>
      <c r="E30">
        <f t="shared" si="10"/>
        <v>138.38235301158736</v>
      </c>
      <c r="F30">
        <f t="shared" si="10"/>
        <v>130.67231566778403</v>
      </c>
      <c r="G30">
        <f t="shared" si="10"/>
        <v>125.37289183842215</v>
      </c>
      <c r="H30">
        <f t="shared" si="10"/>
        <v>118.65554794409998</v>
      </c>
      <c r="I30">
        <f t="shared" si="10"/>
        <v>115.59448150893702</v>
      </c>
      <c r="J30">
        <f t="shared" si="10"/>
        <v>111.27201320445991</v>
      </c>
      <c r="K30">
        <f t="shared" si="10"/>
        <v>107.3869880010142</v>
      </c>
      <c r="L30">
        <f t="shared" si="10"/>
        <v>105.90469017105649</v>
      </c>
      <c r="M30">
        <f t="shared" si="10"/>
        <v>104.12237535882393</v>
      </c>
      <c r="N30">
        <f t="shared" si="10"/>
        <v>100.09627014458688</v>
      </c>
      <c r="O30">
        <f t="shared" si="10"/>
        <v>97.140724327320115</v>
      </c>
      <c r="P30">
        <f t="shared" si="10"/>
        <v>93.888449982964886</v>
      </c>
      <c r="Q30">
        <f t="shared" si="10"/>
        <v>91.460502014233469</v>
      </c>
      <c r="R30">
        <f t="shared" si="10"/>
        <v>89.009935288622714</v>
      </c>
      <c r="S30">
        <f t="shared" si="10"/>
        <v>86.376079034529837</v>
      </c>
      <c r="T30">
        <f t="shared" si="10"/>
        <v>86.896088840749087</v>
      </c>
      <c r="U30">
        <f t="shared" si="10"/>
        <v>84.220948228224231</v>
      </c>
      <c r="V30">
        <f t="shared" si="10"/>
        <v>80.910436707282088</v>
      </c>
      <c r="W30">
        <f t="shared" si="10"/>
        <v>75.858867945483681</v>
      </c>
      <c r="X30">
        <f t="shared" si="10"/>
        <v>76.532119403402916</v>
      </c>
      <c r="Y30">
        <f t="shared" si="10"/>
        <v>75.183651291752824</v>
      </c>
      <c r="Z30">
        <f t="shared" si="10"/>
        <v>74.754616361627427</v>
      </c>
      <c r="AA30">
        <f t="shared" si="10"/>
        <v>74.755155279071602</v>
      </c>
      <c r="AB30">
        <f t="shared" si="10"/>
        <v>72.372887181089425</v>
      </c>
      <c r="AC30">
        <f t="shared" si="10"/>
        <v>71.178949199692724</v>
      </c>
      <c r="AD30">
        <f t="shared" si="10"/>
        <v>69.730208033177249</v>
      </c>
      <c r="AE30">
        <f t="shared" si="10"/>
        <v>67.072333054443604</v>
      </c>
      <c r="AF30">
        <f t="shared" si="10"/>
        <v>62.623688400509927</v>
      </c>
      <c r="AG30">
        <f t="shared" si="10"/>
        <v>58.699762886587131</v>
      </c>
      <c r="AH30">
        <f t="shared" si="10"/>
        <v>51.839008285286916</v>
      </c>
      <c r="AI30">
        <f t="shared" si="10"/>
        <v>0</v>
      </c>
      <c r="AJ30">
        <f t="shared" si="10"/>
        <v>0</v>
      </c>
      <c r="AK30">
        <f t="shared" si="10"/>
        <v>0</v>
      </c>
    </row>
    <row r="31" spans="1:37" x14ac:dyDescent="0.35">
      <c r="A31" t="s">
        <v>69</v>
      </c>
      <c r="D31">
        <f t="shared" ref="D31:AK31" si="11">100*D5/AVERAGE($K5:$Q5)</f>
        <v>115.79755440653977</v>
      </c>
      <c r="E31">
        <f t="shared" si="11"/>
        <v>103.42457876015918</v>
      </c>
      <c r="F31">
        <f t="shared" si="11"/>
        <v>103.14078166562831</v>
      </c>
      <c r="G31">
        <f t="shared" si="11"/>
        <v>102.04770216079427</v>
      </c>
      <c r="H31">
        <f t="shared" si="11"/>
        <v>98.815878960657457</v>
      </c>
      <c r="I31">
        <f t="shared" si="11"/>
        <v>98.882313410679814</v>
      </c>
      <c r="J31">
        <f t="shared" si="11"/>
        <v>100.39553222342501</v>
      </c>
      <c r="K31">
        <f t="shared" si="11"/>
        <v>99.225215814229784</v>
      </c>
      <c r="L31">
        <f t="shared" si="11"/>
        <v>100.54536190859908</v>
      </c>
      <c r="M31">
        <f t="shared" si="11"/>
        <v>100.18634786852095</v>
      </c>
      <c r="N31">
        <f t="shared" si="11"/>
        <v>100.66030569977198</v>
      </c>
      <c r="O31">
        <f t="shared" si="11"/>
        <v>101.30408196433325</v>
      </c>
      <c r="P31">
        <f t="shared" si="11"/>
        <v>99.249586022740658</v>
      </c>
      <c r="Q31">
        <f t="shared" si="11"/>
        <v>98.829100721804295</v>
      </c>
      <c r="R31">
        <f t="shared" si="11"/>
        <v>96.086357947309807</v>
      </c>
      <c r="S31">
        <f t="shared" si="11"/>
        <v>97.250159777699864</v>
      </c>
      <c r="T31">
        <f t="shared" si="11"/>
        <v>96.403629391363765</v>
      </c>
      <c r="U31">
        <f t="shared" si="11"/>
        <v>97.689417368957194</v>
      </c>
      <c r="V31">
        <f t="shared" si="11"/>
        <v>98.148110616135668</v>
      </c>
      <c r="W31">
        <f t="shared" si="11"/>
        <v>98.710160322597304</v>
      </c>
      <c r="X31">
        <f t="shared" si="11"/>
        <v>99.071528398732795</v>
      </c>
      <c r="Y31">
        <f t="shared" si="11"/>
        <v>99.655128933314501</v>
      </c>
      <c r="Z31">
        <f t="shared" si="11"/>
        <v>100.70820190219686</v>
      </c>
      <c r="AA31">
        <f t="shared" si="11"/>
        <v>101.86936649112856</v>
      </c>
      <c r="AB31">
        <f t="shared" si="11"/>
        <v>103.25215888110853</v>
      </c>
      <c r="AC31">
        <f t="shared" si="11"/>
        <v>102.99225144563705</v>
      </c>
      <c r="AD31">
        <f t="shared" si="11"/>
        <v>102.3880052147495</v>
      </c>
      <c r="AE31">
        <f t="shared" si="11"/>
        <v>99.93829020237412</v>
      </c>
      <c r="AF31">
        <f t="shared" si="11"/>
        <v>95.760241397472925</v>
      </c>
      <c r="AG31">
        <f t="shared" si="11"/>
        <v>92.713844047401437</v>
      </c>
      <c r="AH31">
        <f t="shared" si="11"/>
        <v>86.630151118013615</v>
      </c>
      <c r="AI31">
        <f t="shared" si="11"/>
        <v>0</v>
      </c>
      <c r="AJ31">
        <f t="shared" si="11"/>
        <v>0</v>
      </c>
      <c r="AK31">
        <f t="shared" si="11"/>
        <v>0</v>
      </c>
    </row>
    <row r="32" spans="1:37" x14ac:dyDescent="0.35">
      <c r="A32" t="s">
        <v>57</v>
      </c>
      <c r="D32">
        <f t="shared" ref="D32:AK32" si="12">100*D9/AVERAGE($K9:$Q9)</f>
        <v>133.96205060134218</v>
      </c>
      <c r="E32">
        <f t="shared" si="12"/>
        <v>121.9364927759739</v>
      </c>
      <c r="F32">
        <f t="shared" si="12"/>
        <v>117.72012491859769</v>
      </c>
      <c r="G32">
        <f t="shared" si="12"/>
        <v>114.39957280934323</v>
      </c>
      <c r="H32">
        <f t="shared" si="12"/>
        <v>109.32198966673909</v>
      </c>
      <c r="I32">
        <f t="shared" si="12"/>
        <v>107.73225381671526</v>
      </c>
      <c r="J32">
        <f t="shared" si="12"/>
        <v>106.15518039974837</v>
      </c>
      <c r="K32">
        <f t="shared" si="12"/>
        <v>103.54728803346578</v>
      </c>
      <c r="L32">
        <f t="shared" si="12"/>
        <v>103.38339797072291</v>
      </c>
      <c r="M32">
        <f t="shared" si="12"/>
        <v>102.27067400268248</v>
      </c>
      <c r="N32">
        <f t="shared" si="12"/>
        <v>100.36162027362469</v>
      </c>
      <c r="O32">
        <f t="shared" si="12"/>
        <v>99.099372990611229</v>
      </c>
      <c r="P32">
        <f t="shared" si="12"/>
        <v>96.410592650862583</v>
      </c>
      <c r="Q32">
        <f t="shared" si="12"/>
        <v>94.927054078030281</v>
      </c>
      <c r="R32">
        <f t="shared" si="12"/>
        <v>92.339033336337849</v>
      </c>
      <c r="S32">
        <f t="shared" si="12"/>
        <v>91.491782649031094</v>
      </c>
      <c r="T32">
        <f t="shared" si="12"/>
        <v>91.36890458568881</v>
      </c>
      <c r="U32">
        <f t="shared" si="12"/>
        <v>90.557180034147009</v>
      </c>
      <c r="V32">
        <f t="shared" si="12"/>
        <v>89.019888237380698</v>
      </c>
      <c r="W32">
        <f t="shared" si="12"/>
        <v>86.609242323846644</v>
      </c>
      <c r="X32">
        <f t="shared" si="12"/>
        <v>87.135768464823926</v>
      </c>
      <c r="Y32">
        <f t="shared" si="12"/>
        <v>86.696240684815251</v>
      </c>
      <c r="Z32">
        <f t="shared" si="12"/>
        <v>86.964462370224652</v>
      </c>
      <c r="AA32">
        <f t="shared" si="12"/>
        <v>87.51101681605644</v>
      </c>
      <c r="AB32">
        <f t="shared" si="12"/>
        <v>86.900018768573162</v>
      </c>
      <c r="AC32">
        <f t="shared" si="12"/>
        <v>86.145494798594896</v>
      </c>
      <c r="AD32">
        <f t="shared" si="12"/>
        <v>85.094045678796405</v>
      </c>
      <c r="AE32">
        <f t="shared" si="12"/>
        <v>82.534099409389498</v>
      </c>
      <c r="AF32">
        <f t="shared" si="12"/>
        <v>78.212756381741258</v>
      </c>
      <c r="AG32">
        <f t="shared" si="12"/>
        <v>74.701663373449833</v>
      </c>
      <c r="AH32">
        <f t="shared" si="12"/>
        <v>68.206476887522427</v>
      </c>
      <c r="AI32">
        <f t="shared" si="12"/>
        <v>0</v>
      </c>
      <c r="AJ32">
        <f t="shared" si="12"/>
        <v>0</v>
      </c>
      <c r="AK32">
        <f t="shared" si="12"/>
        <v>0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AK32"/>
  <sheetViews>
    <sheetView zoomScale="70" zoomScaleNormal="70" workbookViewId="0"/>
  </sheetViews>
  <sheetFormatPr baseColWidth="10" defaultColWidth="9.08984375" defaultRowHeight="14.5" x14ac:dyDescent="0.35"/>
  <sheetData>
    <row r="2" spans="1:37" x14ac:dyDescent="0.35">
      <c r="A2" s="1" t="s">
        <v>95</v>
      </c>
    </row>
    <row r="3" spans="1:37" x14ac:dyDescent="0.35">
      <c r="D3" s="2">
        <v>1990</v>
      </c>
      <c r="E3" s="2">
        <v>1991</v>
      </c>
      <c r="F3" s="2">
        <v>1992</v>
      </c>
      <c r="G3" s="2">
        <v>1993</v>
      </c>
      <c r="H3" s="2">
        <v>1994</v>
      </c>
      <c r="I3" s="2">
        <v>1995</v>
      </c>
      <c r="J3" s="2">
        <v>1996</v>
      </c>
      <c r="K3" s="2">
        <v>1997</v>
      </c>
      <c r="L3" s="2">
        <v>1998</v>
      </c>
      <c r="M3" s="2">
        <v>1999</v>
      </c>
      <c r="N3" s="2">
        <v>2000</v>
      </c>
      <c r="O3" s="2">
        <v>2001</v>
      </c>
      <c r="P3" s="2">
        <v>2002</v>
      </c>
      <c r="Q3" s="2">
        <v>2003</v>
      </c>
      <c r="R3" s="2">
        <v>2004</v>
      </c>
      <c r="S3" s="2">
        <v>2005</v>
      </c>
      <c r="T3" s="2">
        <v>2006</v>
      </c>
      <c r="U3" s="2">
        <v>2007</v>
      </c>
      <c r="V3" s="2">
        <v>2008</v>
      </c>
      <c r="W3" s="2">
        <v>2009</v>
      </c>
      <c r="X3" s="2">
        <v>2010</v>
      </c>
      <c r="Y3" s="2">
        <v>2011</v>
      </c>
      <c r="Z3" s="2">
        <v>2012</v>
      </c>
      <c r="AA3" s="2">
        <v>2013</v>
      </c>
      <c r="AB3" s="2">
        <v>2014</v>
      </c>
      <c r="AC3" s="2">
        <v>2015</v>
      </c>
      <c r="AD3" s="2">
        <v>2016</v>
      </c>
      <c r="AE3" s="2">
        <v>2017</v>
      </c>
      <c r="AF3" s="2">
        <v>2018</v>
      </c>
      <c r="AG3" s="2">
        <v>2019</v>
      </c>
      <c r="AH3" s="2">
        <v>2020</v>
      </c>
      <c r="AI3" s="2">
        <v>2021</v>
      </c>
      <c r="AJ3" s="2">
        <v>2022</v>
      </c>
      <c r="AK3" s="2">
        <v>2023</v>
      </c>
    </row>
    <row r="4" spans="1:37" x14ac:dyDescent="0.35">
      <c r="A4" t="s">
        <v>64</v>
      </c>
      <c r="D4" s="3">
        <f>'NOx-CEIP 2022'!B26</f>
        <v>30.330646009999999</v>
      </c>
      <c r="E4" s="3">
        <f>'NOx-CEIP 2022'!C26</f>
        <v>28.905443529999999</v>
      </c>
      <c r="F4" s="3">
        <f>'NOx-CEIP 2022'!D26</f>
        <v>31.187619189999999</v>
      </c>
      <c r="G4" s="3">
        <f>'NOx-CEIP 2022'!E26</f>
        <v>32.859664440000003</v>
      </c>
      <c r="H4" s="3">
        <f>'NOx-CEIP 2022'!F26</f>
        <v>32.149903899999998</v>
      </c>
      <c r="I4" s="3">
        <f>'NOx-CEIP 2022'!G26</f>
        <v>33.831430910000002</v>
      </c>
      <c r="J4" s="3">
        <f>'NOx-CEIP 2022'!H26</f>
        <v>34.411733560000002</v>
      </c>
      <c r="K4" s="3">
        <f>'NOx-CEIP 2022'!I26</f>
        <v>34.195139560000001</v>
      </c>
      <c r="L4" s="3">
        <f>'NOx-CEIP 2022'!J26</f>
        <v>33.050791220000001</v>
      </c>
      <c r="M4" s="3">
        <f>'NOx-CEIP 2022'!K26</f>
        <v>33.039856309999998</v>
      </c>
      <c r="N4" s="3">
        <f>'NOx-CEIP 2022'!L26</f>
        <v>32.469718829999998</v>
      </c>
      <c r="O4" s="3">
        <f>'NOx-CEIP 2022'!M26</f>
        <v>28.882474989999999</v>
      </c>
      <c r="P4" s="3">
        <f>'NOx-CEIP 2022'!N26</f>
        <v>31.153313900000001</v>
      </c>
      <c r="Q4" s="3">
        <f>'NOx-CEIP 2022'!O26</f>
        <v>30.582212049999999</v>
      </c>
      <c r="R4" s="3">
        <f>'NOx-CEIP 2022'!P26</f>
        <v>31.515993219999999</v>
      </c>
      <c r="S4" s="3">
        <f>'NOx-CEIP 2022'!Q26</f>
        <v>27.998122760000001</v>
      </c>
      <c r="T4" s="3">
        <f>'NOx-CEIP 2022'!R26</f>
        <v>27.470791290000001</v>
      </c>
      <c r="U4" s="3">
        <f>'NOx-CEIP 2022'!S26</f>
        <v>29.691740589999998</v>
      </c>
      <c r="V4" s="3">
        <f>'NOx-CEIP 2022'!T26</f>
        <v>27.50330597</v>
      </c>
      <c r="W4" s="3">
        <f>'NOx-CEIP 2022'!U26</f>
        <v>27.22436794</v>
      </c>
      <c r="X4" s="3">
        <f>'NOx-CEIP 2022'!V26</f>
        <v>25.634111489999999</v>
      </c>
      <c r="Y4" s="3">
        <f>'NOx-CEIP 2022'!W26</f>
        <v>23.355669290000002</v>
      </c>
      <c r="Z4" s="3">
        <f>'NOx-CEIP 2022'!X26</f>
        <v>23.195724439999999</v>
      </c>
      <c r="AA4" s="3">
        <f>'NOx-CEIP 2022'!Y26</f>
        <v>22.289485039999999</v>
      </c>
      <c r="AB4" s="3">
        <f>'NOx-CEIP 2022'!Z26</f>
        <v>21.90767688</v>
      </c>
      <c r="AC4" s="3">
        <f>'NOx-CEIP 2022'!AA26</f>
        <v>22.867384049999998</v>
      </c>
      <c r="AD4" s="3">
        <f>'NOx-CEIP 2022'!AB26</f>
        <v>21.17052451</v>
      </c>
      <c r="AE4" s="3">
        <f>'NOx-CEIP 2022'!AC26</f>
        <v>21.428290839999999</v>
      </c>
      <c r="AF4" s="3">
        <f>'NOx-CEIP 2022'!AD26</f>
        <v>21.94143746</v>
      </c>
      <c r="AG4" s="3">
        <f>'NOx-CEIP 2022'!AE26</f>
        <v>20.734152269999999</v>
      </c>
      <c r="AH4" s="3">
        <f>'NOx-CEIP 2022'!AF26</f>
        <v>19.326384860000001</v>
      </c>
      <c r="AI4" s="3">
        <f>'NOx-CEIP 2022'!AG26</f>
        <v>0</v>
      </c>
      <c r="AJ4" s="3">
        <f>'NOx-CEIP 2022'!AH26</f>
        <v>0</v>
      </c>
      <c r="AK4" s="3">
        <f>'NOx-CEIP 2022'!AI26</f>
        <v>0</v>
      </c>
    </row>
    <row r="5" spans="1:37" x14ac:dyDescent="0.35">
      <c r="A5" t="s">
        <v>63</v>
      </c>
      <c r="D5" s="3">
        <f>'NH3-CEIP 2022'!B26</f>
        <v>4.9096505490000002</v>
      </c>
      <c r="E5" s="3">
        <f>'NH3-CEIP 2022'!C26</f>
        <v>4.7871512389999999</v>
      </c>
      <c r="F5" s="3">
        <f>'NH3-CEIP 2022'!D26</f>
        <v>4.5810259870000003</v>
      </c>
      <c r="G5" s="3">
        <f>'NH3-CEIP 2022'!E26</f>
        <v>4.5995715180000003</v>
      </c>
      <c r="H5" s="3">
        <f>'NH3-CEIP 2022'!F26</f>
        <v>4.5956764840000002</v>
      </c>
      <c r="I5" s="3">
        <f>'NH3-CEIP 2022'!G26</f>
        <v>4.491743735</v>
      </c>
      <c r="J5" s="3">
        <f>'NH3-CEIP 2022'!H26</f>
        <v>4.5753438949999996</v>
      </c>
      <c r="K5" s="3">
        <f>'NH3-CEIP 2022'!I26</f>
        <v>4.540972901</v>
      </c>
      <c r="L5" s="3">
        <f>'NH3-CEIP 2022'!J26</f>
        <v>4.6536118399999999</v>
      </c>
      <c r="M5" s="3">
        <f>'NH3-CEIP 2022'!K26</f>
        <v>4.6815204440000002</v>
      </c>
      <c r="N5" s="3">
        <f>'NH3-CEIP 2022'!L26</f>
        <v>4.6221790330000001</v>
      </c>
      <c r="O5" s="3">
        <f>'NH3-CEIP 2022'!M26</f>
        <v>4.6043726930000002</v>
      </c>
      <c r="P5" s="3">
        <f>'NH3-CEIP 2022'!N26</f>
        <v>4.5058185750000002</v>
      </c>
      <c r="Q5" s="3">
        <f>'NH3-CEIP 2022'!O26</f>
        <v>4.4633016750000003</v>
      </c>
      <c r="R5" s="3">
        <f>'NH3-CEIP 2022'!P26</f>
        <v>4.4172093950000004</v>
      </c>
      <c r="S5" s="3">
        <f>'NH3-CEIP 2022'!Q26</f>
        <v>4.4787508989999996</v>
      </c>
      <c r="T5" s="3">
        <f>'NH3-CEIP 2022'!R26</f>
        <v>4.6118270509999997</v>
      </c>
      <c r="U5" s="3">
        <f>'NH3-CEIP 2022'!S26</f>
        <v>4.7382299010000004</v>
      </c>
      <c r="V5" s="3">
        <f>'NH3-CEIP 2022'!T26</f>
        <v>4.720413304</v>
      </c>
      <c r="W5" s="3">
        <f>'NH3-CEIP 2022'!U26</f>
        <v>4.7181696999999998</v>
      </c>
      <c r="X5" s="3">
        <f>'NH3-CEIP 2022'!V26</f>
        <v>4.589438511</v>
      </c>
      <c r="Y5" s="3">
        <f>'NH3-CEIP 2022'!W26</f>
        <v>4.6481413859999998</v>
      </c>
      <c r="Z5" s="3">
        <f>'NH3-CEIP 2022'!X26</f>
        <v>4.5324858600000004</v>
      </c>
      <c r="AA5" s="3">
        <f>'NH3-CEIP 2022'!Y26</f>
        <v>4.4126061170000002</v>
      </c>
      <c r="AB5" s="3">
        <f>'NH3-CEIP 2022'!Z26</f>
        <v>4.7288499530000001</v>
      </c>
      <c r="AC5" s="3">
        <f>'NH3-CEIP 2022'!AA26</f>
        <v>4.751155582</v>
      </c>
      <c r="AD5" s="3">
        <f>'NH3-CEIP 2022'!AB26</f>
        <v>4.7996056999999999</v>
      </c>
      <c r="AE5" s="3">
        <f>'NH3-CEIP 2022'!AC26</f>
        <v>4.7549349799999998</v>
      </c>
      <c r="AF5" s="3">
        <f>'NH3-CEIP 2022'!AD26</f>
        <v>4.5832368130000001</v>
      </c>
      <c r="AG5" s="3">
        <f>'NH3-CEIP 2022'!AE26</f>
        <v>4.4873255680000002</v>
      </c>
      <c r="AH5" s="3">
        <f>'NH3-CEIP 2022'!AF26</f>
        <v>4.407557218</v>
      </c>
      <c r="AI5" s="3">
        <f>'NH3-CEIP 2022'!AG26</f>
        <v>0</v>
      </c>
      <c r="AJ5" s="3">
        <f>'NH3-CEIP 2022'!AH26</f>
        <v>0</v>
      </c>
      <c r="AK5" s="3">
        <f>'NH3-CEIP 2022'!AI26</f>
        <v>0</v>
      </c>
    </row>
    <row r="7" spans="1:37" x14ac:dyDescent="0.35">
      <c r="A7" t="s">
        <v>65</v>
      </c>
      <c r="D7">
        <f t="shared" ref="D7:AE7" si="0">D4*14/46</f>
        <v>9.2310661769565208</v>
      </c>
      <c r="E7">
        <f t="shared" si="0"/>
        <v>8.797308900434782</v>
      </c>
      <c r="F7">
        <f t="shared" si="0"/>
        <v>9.4918841013043487</v>
      </c>
      <c r="G7">
        <f t="shared" si="0"/>
        <v>10.000767438260869</v>
      </c>
      <c r="H7">
        <f t="shared" si="0"/>
        <v>9.7847533608695638</v>
      </c>
      <c r="I7">
        <f t="shared" si="0"/>
        <v>10.296522450869565</v>
      </c>
      <c r="J7">
        <f t="shared" si="0"/>
        <v>10.473136300869566</v>
      </c>
      <c r="K7">
        <f t="shared" si="0"/>
        <v>10.407216387826088</v>
      </c>
      <c r="L7">
        <f t="shared" si="0"/>
        <v>10.05893645826087</v>
      </c>
      <c r="M7">
        <f t="shared" si="0"/>
        <v>10.055608442173911</v>
      </c>
      <c r="N7">
        <f t="shared" si="0"/>
        <v>9.8820883395652164</v>
      </c>
      <c r="O7">
        <f t="shared" si="0"/>
        <v>8.7903184752173917</v>
      </c>
      <c r="P7">
        <f t="shared" si="0"/>
        <v>9.4814433608695659</v>
      </c>
      <c r="Q7">
        <f t="shared" si="0"/>
        <v>9.3076297543478255</v>
      </c>
      <c r="R7">
        <f t="shared" si="0"/>
        <v>9.5918240234782619</v>
      </c>
      <c r="S7">
        <f t="shared" si="0"/>
        <v>8.5211677965217394</v>
      </c>
      <c r="T7">
        <f t="shared" si="0"/>
        <v>8.3606756100000013</v>
      </c>
      <c r="U7">
        <f t="shared" si="0"/>
        <v>9.0366167013043484</v>
      </c>
      <c r="V7">
        <f t="shared" si="0"/>
        <v>8.3705713821739138</v>
      </c>
      <c r="W7">
        <f t="shared" si="0"/>
        <v>8.2856771991304345</v>
      </c>
      <c r="X7">
        <f t="shared" si="0"/>
        <v>7.8016861056521734</v>
      </c>
      <c r="Y7">
        <f t="shared" si="0"/>
        <v>7.1082471752173912</v>
      </c>
      <c r="Z7">
        <f t="shared" si="0"/>
        <v>7.0595683078260869</v>
      </c>
      <c r="AA7">
        <f t="shared" si="0"/>
        <v>6.7837563165217389</v>
      </c>
      <c r="AB7">
        <f t="shared" si="0"/>
        <v>6.6675538330434785</v>
      </c>
      <c r="AC7">
        <f t="shared" si="0"/>
        <v>6.959638623913043</v>
      </c>
      <c r="AD7">
        <f t="shared" si="0"/>
        <v>6.4432031117391304</v>
      </c>
      <c r="AE7">
        <f t="shared" si="0"/>
        <v>6.5216537339130438</v>
      </c>
      <c r="AF7">
        <f t="shared" ref="AF7:AG7" si="1">AF4*14/46</f>
        <v>6.677828792173913</v>
      </c>
      <c r="AG7">
        <f t="shared" si="1"/>
        <v>6.3103941691304337</v>
      </c>
      <c r="AH7">
        <f t="shared" ref="AH7:AK7" si="2">AH4*14/46</f>
        <v>5.8819432182608704</v>
      </c>
      <c r="AI7">
        <f t="shared" si="2"/>
        <v>0</v>
      </c>
      <c r="AJ7">
        <f t="shared" si="2"/>
        <v>0</v>
      </c>
      <c r="AK7">
        <f t="shared" si="2"/>
        <v>0</v>
      </c>
    </row>
    <row r="8" spans="1:37" x14ac:dyDescent="0.35">
      <c r="A8" t="s">
        <v>66</v>
      </c>
      <c r="D8">
        <f t="shared" ref="D8:H8" si="3">D5*14/17</f>
        <v>4.0432416285882358</v>
      </c>
      <c r="E8">
        <f t="shared" si="3"/>
        <v>3.9423598438823535</v>
      </c>
      <c r="F8">
        <f t="shared" si="3"/>
        <v>3.7726096363529411</v>
      </c>
      <c r="G8">
        <f t="shared" si="3"/>
        <v>3.787882426588236</v>
      </c>
      <c r="H8">
        <f t="shared" si="3"/>
        <v>3.7846747515294119</v>
      </c>
      <c r="I8">
        <f>I5*14/17</f>
        <v>3.6990830758823527</v>
      </c>
      <c r="J8">
        <f t="shared" ref="J8:AE8" si="4">J5*14/17</f>
        <v>3.7679302664705876</v>
      </c>
      <c r="K8">
        <f t="shared" si="4"/>
        <v>3.7396247420000002</v>
      </c>
      <c r="L8">
        <f t="shared" si="4"/>
        <v>3.832386221176471</v>
      </c>
      <c r="M8">
        <f t="shared" si="4"/>
        <v>3.8553697774117648</v>
      </c>
      <c r="N8">
        <f t="shared" si="4"/>
        <v>3.8065003801176469</v>
      </c>
      <c r="O8">
        <f t="shared" si="4"/>
        <v>3.7918363354117646</v>
      </c>
      <c r="P8">
        <f t="shared" si="4"/>
        <v>3.7106741205882354</v>
      </c>
      <c r="Q8">
        <f t="shared" si="4"/>
        <v>3.6756602029411769</v>
      </c>
      <c r="R8">
        <f t="shared" si="4"/>
        <v>3.6377018547058828</v>
      </c>
      <c r="S8">
        <f t="shared" si="4"/>
        <v>3.6883830932941173</v>
      </c>
      <c r="T8">
        <f t="shared" si="4"/>
        <v>3.7979752184705879</v>
      </c>
      <c r="U8">
        <f t="shared" si="4"/>
        <v>3.9020716831764712</v>
      </c>
      <c r="V8">
        <f t="shared" si="4"/>
        <v>3.8873991915294122</v>
      </c>
      <c r="W8">
        <f t="shared" si="4"/>
        <v>3.885551517647059</v>
      </c>
      <c r="X8">
        <f t="shared" si="4"/>
        <v>3.7795375972941181</v>
      </c>
      <c r="Y8">
        <f t="shared" si="4"/>
        <v>3.8278811414117646</v>
      </c>
      <c r="Z8">
        <f t="shared" si="4"/>
        <v>3.7326354141176474</v>
      </c>
      <c r="AA8">
        <f t="shared" si="4"/>
        <v>3.6339109198823532</v>
      </c>
      <c r="AB8">
        <f t="shared" si="4"/>
        <v>3.8943470201176469</v>
      </c>
      <c r="AC8">
        <f t="shared" si="4"/>
        <v>3.9127163616470586</v>
      </c>
      <c r="AD8">
        <f t="shared" si="4"/>
        <v>3.9526164588235293</v>
      </c>
      <c r="AE8">
        <f t="shared" si="4"/>
        <v>3.9158288070588232</v>
      </c>
      <c r="AF8">
        <f t="shared" ref="AF8:AG8" si="5">AF5*14/17</f>
        <v>3.7744303165882354</v>
      </c>
      <c r="AG8">
        <f t="shared" si="5"/>
        <v>3.695444585411765</v>
      </c>
      <c r="AH8">
        <f t="shared" ref="AH8:AK8" si="6">AH5*14/17</f>
        <v>3.6297530030588234</v>
      </c>
      <c r="AI8">
        <f t="shared" si="6"/>
        <v>0</v>
      </c>
      <c r="AJ8">
        <f t="shared" si="6"/>
        <v>0</v>
      </c>
      <c r="AK8">
        <f t="shared" si="6"/>
        <v>0</v>
      </c>
    </row>
    <row r="9" spans="1:37" x14ac:dyDescent="0.35">
      <c r="A9" t="s">
        <v>67</v>
      </c>
      <c r="D9">
        <f t="shared" ref="D9:H9" si="7">D7+D8</f>
        <v>13.274307805544757</v>
      </c>
      <c r="E9">
        <f t="shared" si="7"/>
        <v>12.739668744317136</v>
      </c>
      <c r="F9">
        <f t="shared" si="7"/>
        <v>13.26449373765729</v>
      </c>
      <c r="G9">
        <f t="shared" si="7"/>
        <v>13.788649864849106</v>
      </c>
      <c r="H9">
        <f t="shared" si="7"/>
        <v>13.569428112398976</v>
      </c>
      <c r="I9">
        <f>I7+I8</f>
        <v>13.995605526751918</v>
      </c>
      <c r="J9">
        <f t="shared" ref="J9:AD9" si="8">J7+J8</f>
        <v>14.241066567340154</v>
      </c>
      <c r="K9">
        <f t="shared" si="8"/>
        <v>14.146841129826088</v>
      </c>
      <c r="L9">
        <f t="shared" si="8"/>
        <v>13.891322679437341</v>
      </c>
      <c r="M9">
        <f t="shared" si="8"/>
        <v>13.910978219585676</v>
      </c>
      <c r="N9">
        <f t="shared" si="8"/>
        <v>13.688588719682864</v>
      </c>
      <c r="O9">
        <f t="shared" si="8"/>
        <v>12.582154810629156</v>
      </c>
      <c r="P9">
        <f t="shared" si="8"/>
        <v>13.192117481457801</v>
      </c>
      <c r="Q9">
        <f t="shared" si="8"/>
        <v>12.983289957289003</v>
      </c>
      <c r="R9">
        <f t="shared" si="8"/>
        <v>13.229525878184145</v>
      </c>
      <c r="S9">
        <f t="shared" si="8"/>
        <v>12.209550889815857</v>
      </c>
      <c r="T9">
        <f t="shared" si="8"/>
        <v>12.15865082847059</v>
      </c>
      <c r="U9">
        <f t="shared" si="8"/>
        <v>12.93868838448082</v>
      </c>
      <c r="V9">
        <f t="shared" si="8"/>
        <v>12.257970573703325</v>
      </c>
      <c r="W9">
        <f t="shared" si="8"/>
        <v>12.171228716777494</v>
      </c>
      <c r="X9">
        <f t="shared" si="8"/>
        <v>11.581223702946291</v>
      </c>
      <c r="Y9">
        <f t="shared" si="8"/>
        <v>10.936128316629155</v>
      </c>
      <c r="Z9">
        <f t="shared" si="8"/>
        <v>10.792203721943734</v>
      </c>
      <c r="AA9">
        <f t="shared" si="8"/>
        <v>10.417667236404093</v>
      </c>
      <c r="AB9">
        <f t="shared" si="8"/>
        <v>10.561900853161125</v>
      </c>
      <c r="AC9">
        <f t="shared" si="8"/>
        <v>10.872354985560101</v>
      </c>
      <c r="AD9">
        <f t="shared" si="8"/>
        <v>10.39581957056266</v>
      </c>
      <c r="AE9">
        <f>AE7+AE8</f>
        <v>10.437482540971867</v>
      </c>
      <c r="AF9">
        <f>AF7+AF8</f>
        <v>10.452259108762149</v>
      </c>
      <c r="AG9">
        <f>AG7+AG8</f>
        <v>10.005838754542198</v>
      </c>
      <c r="AH9">
        <f t="shared" ref="AH9:AK9" si="9">AH7+AH8</f>
        <v>9.5116962213196938</v>
      </c>
      <c r="AI9">
        <f t="shared" si="9"/>
        <v>0</v>
      </c>
      <c r="AJ9">
        <f t="shared" si="9"/>
        <v>0</v>
      </c>
      <c r="AK9">
        <f t="shared" si="9"/>
        <v>0</v>
      </c>
    </row>
    <row r="28" spans="1:37" x14ac:dyDescent="0.35">
      <c r="A28" t="s">
        <v>98</v>
      </c>
    </row>
    <row r="29" spans="1:37" x14ac:dyDescent="0.35">
      <c r="D29" s="9">
        <v>1990</v>
      </c>
      <c r="E29" s="9">
        <v>1991</v>
      </c>
      <c r="F29" s="9">
        <v>1992</v>
      </c>
      <c r="G29" s="9">
        <v>1993</v>
      </c>
      <c r="H29" s="9">
        <v>1994</v>
      </c>
      <c r="I29" s="2">
        <v>1995</v>
      </c>
      <c r="J29" s="2">
        <v>1996</v>
      </c>
      <c r="K29" s="2">
        <v>1997</v>
      </c>
      <c r="L29" s="2">
        <v>1998</v>
      </c>
      <c r="M29" s="2">
        <v>1999</v>
      </c>
      <c r="N29" s="2">
        <v>2000</v>
      </c>
      <c r="O29" s="2">
        <v>2001</v>
      </c>
      <c r="P29" s="2">
        <v>2002</v>
      </c>
      <c r="Q29" s="2">
        <v>2003</v>
      </c>
      <c r="R29" s="2">
        <v>2004</v>
      </c>
      <c r="S29" s="2">
        <v>2005</v>
      </c>
      <c r="T29" s="2">
        <v>2006</v>
      </c>
      <c r="U29" s="2">
        <v>2007</v>
      </c>
      <c r="V29" s="2">
        <v>2008</v>
      </c>
      <c r="W29" s="2">
        <v>2009</v>
      </c>
      <c r="X29" s="2">
        <v>2010</v>
      </c>
      <c r="Y29" s="2">
        <v>2011</v>
      </c>
      <c r="Z29" s="2">
        <v>2012</v>
      </c>
      <c r="AA29" s="2">
        <v>2013</v>
      </c>
      <c r="AB29" s="2">
        <v>2014</v>
      </c>
      <c r="AC29" s="2">
        <v>2015</v>
      </c>
      <c r="AD29" s="2">
        <v>2016</v>
      </c>
      <c r="AE29" s="2">
        <v>2017</v>
      </c>
      <c r="AF29" s="2">
        <v>2018</v>
      </c>
      <c r="AG29" s="2">
        <v>2019</v>
      </c>
      <c r="AH29" s="2">
        <v>2020</v>
      </c>
      <c r="AI29" s="2">
        <v>2021</v>
      </c>
      <c r="AJ29" s="2">
        <v>2022</v>
      </c>
      <c r="AK29" s="2">
        <v>2023</v>
      </c>
    </row>
    <row r="30" spans="1:37" x14ac:dyDescent="0.35">
      <c r="A30" t="s">
        <v>68</v>
      </c>
      <c r="D30">
        <f t="shared" ref="D30:AK30" si="10">100*D4/AVERAGE($K4:$Q4)</f>
        <v>95.04910633966486</v>
      </c>
      <c r="E30">
        <f t="shared" si="10"/>
        <v>90.582857185841632</v>
      </c>
      <c r="F30">
        <f t="shared" si="10"/>
        <v>97.734658598894853</v>
      </c>
      <c r="G30">
        <f t="shared" si="10"/>
        <v>102.97445489995563</v>
      </c>
      <c r="H30">
        <f t="shared" si="10"/>
        <v>100.75023240829107</v>
      </c>
      <c r="I30">
        <f t="shared" si="10"/>
        <v>106.01974231367896</v>
      </c>
      <c r="J30">
        <f t="shared" si="10"/>
        <v>107.83827424573388</v>
      </c>
      <c r="K30">
        <f t="shared" si="10"/>
        <v>107.15951962469002</v>
      </c>
      <c r="L30">
        <f t="shared" si="10"/>
        <v>103.57340124717778</v>
      </c>
      <c r="M30">
        <f t="shared" si="10"/>
        <v>103.53913381274653</v>
      </c>
      <c r="N30">
        <f t="shared" si="10"/>
        <v>101.75245713111958</v>
      </c>
      <c r="O30">
        <f t="shared" si="10"/>
        <v>90.51087918708069</v>
      </c>
      <c r="P30">
        <f t="shared" si="10"/>
        <v>97.627153893714905</v>
      </c>
      <c r="Q30">
        <f t="shared" si="10"/>
        <v>95.837455103470447</v>
      </c>
      <c r="R30">
        <f t="shared" si="10"/>
        <v>98.763705526756667</v>
      </c>
      <c r="S30">
        <f t="shared" si="10"/>
        <v>87.739527428754272</v>
      </c>
      <c r="T30">
        <f t="shared" si="10"/>
        <v>86.086994708160177</v>
      </c>
      <c r="U30">
        <f t="shared" si="10"/>
        <v>93.046927118472325</v>
      </c>
      <c r="V30">
        <f t="shared" si="10"/>
        <v>86.188888063016549</v>
      </c>
      <c r="W30">
        <f t="shared" si="10"/>
        <v>85.314761924492984</v>
      </c>
      <c r="X30">
        <f t="shared" si="10"/>
        <v>80.331272473804944</v>
      </c>
      <c r="Y30">
        <f t="shared" si="10"/>
        <v>73.191170845729545</v>
      </c>
      <c r="Z30">
        <f t="shared" si="10"/>
        <v>72.689941328523759</v>
      </c>
      <c r="AA30">
        <f t="shared" si="10"/>
        <v>69.850000330518156</v>
      </c>
      <c r="AB30">
        <f t="shared" si="10"/>
        <v>68.653503414849865</v>
      </c>
      <c r="AC30">
        <f t="shared" si="10"/>
        <v>71.660999820504856</v>
      </c>
      <c r="AD30">
        <f t="shared" si="10"/>
        <v>66.343441374576628</v>
      </c>
      <c r="AE30">
        <f t="shared" si="10"/>
        <v>67.151220388016611</v>
      </c>
      <c r="AF30">
        <f t="shared" si="10"/>
        <v>68.759301127086204</v>
      </c>
      <c r="AG30">
        <f t="shared" si="10"/>
        <v>64.97595347373327</v>
      </c>
      <c r="AH30">
        <f t="shared" si="10"/>
        <v>60.56434172598189</v>
      </c>
      <c r="AI30">
        <f t="shared" si="10"/>
        <v>0</v>
      </c>
      <c r="AJ30">
        <f t="shared" si="10"/>
        <v>0</v>
      </c>
      <c r="AK30">
        <f t="shared" si="10"/>
        <v>0</v>
      </c>
    </row>
    <row r="31" spans="1:37" x14ac:dyDescent="0.35">
      <c r="A31" t="s">
        <v>69</v>
      </c>
      <c r="D31">
        <f t="shared" ref="D31:AK31" si="11">100*D5/AVERAGE($K5:$Q5)</f>
        <v>107.15824592592803</v>
      </c>
      <c r="E31">
        <f t="shared" si="11"/>
        <v>104.48457067028072</v>
      </c>
      <c r="F31">
        <f t="shared" si="11"/>
        <v>99.985671975778175</v>
      </c>
      <c r="G31">
        <f t="shared" si="11"/>
        <v>100.39044754012657</v>
      </c>
      <c r="H31">
        <f t="shared" si="11"/>
        <v>100.30543435902615</v>
      </c>
      <c r="I31">
        <f t="shared" si="11"/>
        <v>98.0369936694198</v>
      </c>
      <c r="J31">
        <f t="shared" si="11"/>
        <v>99.861654389224313</v>
      </c>
      <c r="K31">
        <f t="shared" si="11"/>
        <v>99.111471582726864</v>
      </c>
      <c r="L31">
        <f t="shared" si="11"/>
        <v>101.56993395305911</v>
      </c>
      <c r="M31">
        <f t="shared" si="11"/>
        <v>102.17906835499542</v>
      </c>
      <c r="N31">
        <f t="shared" si="11"/>
        <v>100.8838801435198</v>
      </c>
      <c r="O31">
        <f t="shared" si="11"/>
        <v>100.49523819401297</v>
      </c>
      <c r="P31">
        <f t="shared" si="11"/>
        <v>98.344191738006444</v>
      </c>
      <c r="Q31">
        <f t="shared" si="11"/>
        <v>97.416216033679362</v>
      </c>
      <c r="R31">
        <f t="shared" si="11"/>
        <v>96.410203930326574</v>
      </c>
      <c r="S31">
        <f t="shared" si="11"/>
        <v>97.753411467088341</v>
      </c>
      <c r="T31">
        <f t="shared" si="11"/>
        <v>100.65793733518638</v>
      </c>
      <c r="U31">
        <f t="shared" si="11"/>
        <v>103.41681142425919</v>
      </c>
      <c r="V31">
        <f t="shared" si="11"/>
        <v>103.02794560502527</v>
      </c>
      <c r="W31">
        <f t="shared" si="11"/>
        <v>102.97897660676502</v>
      </c>
      <c r="X31">
        <f t="shared" si="11"/>
        <v>100.16928408964509</v>
      </c>
      <c r="Y31">
        <f t="shared" si="11"/>
        <v>101.45053558667682</v>
      </c>
      <c r="Z31">
        <f t="shared" si="11"/>
        <v>98.92623305758444</v>
      </c>
      <c r="AA31">
        <f t="shared" si="11"/>
        <v>96.309732584949472</v>
      </c>
      <c r="AB31">
        <f t="shared" si="11"/>
        <v>103.21208427218905</v>
      </c>
      <c r="AC31">
        <f t="shared" si="11"/>
        <v>103.6989278986466</v>
      </c>
      <c r="AD31">
        <f t="shared" si="11"/>
        <v>104.75640227650057</v>
      </c>
      <c r="AE31">
        <f t="shared" si="11"/>
        <v>103.78141720339323</v>
      </c>
      <c r="AF31">
        <f t="shared" si="11"/>
        <v>100.03392555998808</v>
      </c>
      <c r="AG31">
        <f t="shared" si="11"/>
        <v>97.940562564761194</v>
      </c>
      <c r="AH31">
        <f t="shared" si="11"/>
        <v>96.199535096289637</v>
      </c>
      <c r="AI31">
        <f t="shared" si="11"/>
        <v>0</v>
      </c>
      <c r="AJ31">
        <f t="shared" si="11"/>
        <v>0</v>
      </c>
      <c r="AK31">
        <f t="shared" si="11"/>
        <v>0</v>
      </c>
    </row>
    <row r="32" spans="1:37" x14ac:dyDescent="0.35">
      <c r="A32" t="s">
        <v>57</v>
      </c>
      <c r="D32">
        <f t="shared" ref="D32:AK32" si="12">100*D9/AVERAGE($K9:$Q9)</f>
        <v>98.437275512109139</v>
      </c>
      <c r="E32">
        <f t="shared" si="12"/>
        <v>94.472593259704581</v>
      </c>
      <c r="F32">
        <f t="shared" si="12"/>
        <v>98.36449807477041</v>
      </c>
      <c r="G32">
        <f t="shared" si="12"/>
        <v>102.25144282997555</v>
      </c>
      <c r="H32">
        <f t="shared" si="12"/>
        <v>100.62577674174706</v>
      </c>
      <c r="I32">
        <f t="shared" si="12"/>
        <v>103.78614820278666</v>
      </c>
      <c r="J32">
        <f t="shared" si="12"/>
        <v>105.60639498580764</v>
      </c>
      <c r="K32">
        <f t="shared" si="12"/>
        <v>104.90765457020973</v>
      </c>
      <c r="L32">
        <f t="shared" si="12"/>
        <v>103.01282581772006</v>
      </c>
      <c r="M32">
        <f t="shared" si="12"/>
        <v>103.15858391292656</v>
      </c>
      <c r="N32">
        <f t="shared" si="12"/>
        <v>101.50942700067014</v>
      </c>
      <c r="O32">
        <f t="shared" si="12"/>
        <v>93.304529153117926</v>
      </c>
      <c r="P32">
        <f t="shared" si="12"/>
        <v>97.827782972453122</v>
      </c>
      <c r="Q32">
        <f t="shared" si="12"/>
        <v>96.279196572902478</v>
      </c>
      <c r="R32">
        <f t="shared" si="12"/>
        <v>98.105189576922484</v>
      </c>
      <c r="S32">
        <f t="shared" si="12"/>
        <v>90.541438576397226</v>
      </c>
      <c r="T32">
        <f t="shared" si="12"/>
        <v>90.163982860014457</v>
      </c>
      <c r="U32">
        <f t="shared" si="12"/>
        <v>95.94844807926286</v>
      </c>
      <c r="V32">
        <f t="shared" si="12"/>
        <v>90.900500746181251</v>
      </c>
      <c r="W32">
        <f t="shared" si="12"/>
        <v>90.257255750380153</v>
      </c>
      <c r="X32">
        <f t="shared" si="12"/>
        <v>85.882000411207727</v>
      </c>
      <c r="Y32">
        <f t="shared" si="12"/>
        <v>81.098215583801107</v>
      </c>
      <c r="Z32">
        <f t="shared" si="12"/>
        <v>80.030924905631082</v>
      </c>
      <c r="AA32">
        <f t="shared" si="12"/>
        <v>77.253503155549126</v>
      </c>
      <c r="AB32">
        <f t="shared" si="12"/>
        <v>78.323085425209129</v>
      </c>
      <c r="AC32">
        <f t="shared" si="12"/>
        <v>80.625296539529188</v>
      </c>
      <c r="AD32">
        <f t="shared" si="12"/>
        <v>77.091489080447502</v>
      </c>
      <c r="AE32">
        <f t="shared" si="12"/>
        <v>77.400446003618356</v>
      </c>
      <c r="AF32">
        <f t="shared" si="12"/>
        <v>77.510023474323674</v>
      </c>
      <c r="AG32">
        <f t="shared" si="12"/>
        <v>74.199537982627689</v>
      </c>
      <c r="AH32">
        <f t="shared" si="12"/>
        <v>70.535162755110576</v>
      </c>
      <c r="AI32">
        <f t="shared" si="12"/>
        <v>0</v>
      </c>
      <c r="AJ32">
        <f t="shared" si="12"/>
        <v>0</v>
      </c>
      <c r="AK32">
        <f t="shared" si="12"/>
        <v>0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AK32"/>
  <sheetViews>
    <sheetView zoomScale="70" zoomScaleNormal="70" workbookViewId="0"/>
  </sheetViews>
  <sheetFormatPr baseColWidth="10" defaultColWidth="9.08984375" defaultRowHeight="14.5" x14ac:dyDescent="0.35"/>
  <sheetData>
    <row r="2" spans="1:37" x14ac:dyDescent="0.35">
      <c r="A2" s="1" t="s">
        <v>96</v>
      </c>
    </row>
    <row r="3" spans="1:37" x14ac:dyDescent="0.35">
      <c r="D3" s="2">
        <v>1990</v>
      </c>
      <c r="E3" s="2">
        <v>1991</v>
      </c>
      <c r="F3" s="2">
        <v>1992</v>
      </c>
      <c r="G3" s="2">
        <v>1993</v>
      </c>
      <c r="H3" s="2">
        <v>1994</v>
      </c>
      <c r="I3" s="2">
        <v>1995</v>
      </c>
      <c r="J3" s="2">
        <v>1996</v>
      </c>
      <c r="K3" s="2">
        <v>1997</v>
      </c>
      <c r="L3" s="2">
        <v>1998</v>
      </c>
      <c r="M3" s="2">
        <v>1999</v>
      </c>
      <c r="N3" s="2">
        <v>2000</v>
      </c>
      <c r="O3" s="2">
        <v>2001</v>
      </c>
      <c r="P3" s="2">
        <v>2002</v>
      </c>
      <c r="Q3" s="2">
        <v>2003</v>
      </c>
      <c r="R3" s="2">
        <v>2004</v>
      </c>
      <c r="S3" s="2">
        <v>2005</v>
      </c>
      <c r="T3" s="2">
        <v>2006</v>
      </c>
      <c r="U3" s="2">
        <v>2007</v>
      </c>
      <c r="V3" s="2">
        <v>2008</v>
      </c>
      <c r="W3" s="2">
        <v>2009</v>
      </c>
      <c r="X3" s="2">
        <v>2010</v>
      </c>
      <c r="Y3" s="2">
        <v>2011</v>
      </c>
      <c r="Z3" s="2">
        <v>2012</v>
      </c>
      <c r="AA3" s="2">
        <v>2013</v>
      </c>
      <c r="AB3" s="2">
        <v>2014</v>
      </c>
      <c r="AC3" s="2">
        <v>2015</v>
      </c>
      <c r="AD3" s="2">
        <v>2016</v>
      </c>
      <c r="AE3" s="2">
        <v>2017</v>
      </c>
      <c r="AF3" s="2">
        <v>2018</v>
      </c>
      <c r="AG3" s="2">
        <v>2019</v>
      </c>
      <c r="AH3" s="2">
        <v>2020</v>
      </c>
      <c r="AI3" s="2">
        <v>2021</v>
      </c>
      <c r="AJ3" s="2">
        <v>2022</v>
      </c>
      <c r="AK3" s="2">
        <v>2023</v>
      </c>
    </row>
    <row r="4" spans="1:37" x14ac:dyDescent="0.35">
      <c r="A4" t="s">
        <v>64</v>
      </c>
      <c r="D4" s="3">
        <f>'NOx-CEIP 2022'!B27</f>
        <v>169.03801870000001</v>
      </c>
      <c r="E4" s="3">
        <f>'NOx-CEIP 2022'!C27</f>
        <v>171.649899</v>
      </c>
      <c r="F4" s="3">
        <f>'NOx-CEIP 2022'!D27</f>
        <v>180.3091278</v>
      </c>
      <c r="G4" s="3">
        <f>'NOx-CEIP 2022'!E27</f>
        <v>172.6856818</v>
      </c>
      <c r="H4" s="3">
        <f>'NOx-CEIP 2022'!F27</f>
        <v>172.53328550000001</v>
      </c>
      <c r="I4" s="3">
        <f>'NOx-CEIP 2022'!G27</f>
        <v>170.97573589999999</v>
      </c>
      <c r="J4" s="3">
        <f>'NOx-CEIP 2022'!H27</f>
        <v>174.80428620000001</v>
      </c>
      <c r="K4" s="3">
        <f>'NOx-CEIP 2022'!I27</f>
        <v>169.43090749999999</v>
      </c>
      <c r="L4" s="3">
        <f>'NOx-CEIP 2022'!J27</f>
        <v>179.06658640000001</v>
      </c>
      <c r="M4" s="3">
        <f>'NOx-CEIP 2022'!K27</f>
        <v>180.18111970000001</v>
      </c>
      <c r="N4" s="3">
        <f>'NOx-CEIP 2022'!L27</f>
        <v>182.0730934</v>
      </c>
      <c r="O4" s="3">
        <f>'NOx-CEIP 2022'!M27</f>
        <v>181.21259699999999</v>
      </c>
      <c r="P4" s="3">
        <f>'NOx-CEIP 2022'!N27</f>
        <v>173.83423379999999</v>
      </c>
      <c r="Q4" s="3">
        <f>'NOx-CEIP 2022'!O27</f>
        <v>172.7849224</v>
      </c>
      <c r="R4" s="3">
        <f>'NOx-CEIP 2022'!P27</f>
        <v>174.78925910000001</v>
      </c>
      <c r="S4" s="3">
        <f>'NOx-CEIP 2022'!Q27</f>
        <v>176.15875120000001</v>
      </c>
      <c r="T4" s="3">
        <f>'NOx-CEIP 2022'!R27</f>
        <v>171.52873719999999</v>
      </c>
      <c r="U4" s="3">
        <f>'NOx-CEIP 2022'!S27</f>
        <v>167.51595029999999</v>
      </c>
      <c r="V4" s="3">
        <f>'NOx-CEIP 2022'!T27</f>
        <v>152.40640010000001</v>
      </c>
      <c r="W4" s="3">
        <f>'NOx-CEIP 2022'!U27</f>
        <v>127.733881</v>
      </c>
      <c r="X4" s="3">
        <f>'NOx-CEIP 2022'!V27</f>
        <v>120.6713263</v>
      </c>
      <c r="Y4" s="3">
        <f>'NOx-CEIP 2022'!W27</f>
        <v>107.81944059999999</v>
      </c>
      <c r="Z4" s="3">
        <f>'NOx-CEIP 2022'!X27</f>
        <v>110.23944040000001</v>
      </c>
      <c r="AA4" s="3">
        <f>'NOx-CEIP 2022'!Y27</f>
        <v>111.84083870000001</v>
      </c>
      <c r="AB4" s="3">
        <f>'NOx-CEIP 2022'!Z27</f>
        <v>110.62570599999999</v>
      </c>
      <c r="AC4" s="3">
        <f>'NOx-CEIP 2022'!AA27</f>
        <v>113.37438969999999</v>
      </c>
      <c r="AD4" s="3">
        <f>'NOx-CEIP 2022'!AB27</f>
        <v>113.3620214</v>
      </c>
      <c r="AE4" s="3">
        <f>'NOx-CEIP 2022'!AC27</f>
        <v>110.87797019999999</v>
      </c>
      <c r="AF4" s="3">
        <f>'NOx-CEIP 2022'!AD27</f>
        <v>111.3231438</v>
      </c>
      <c r="AG4" s="3">
        <f>'NOx-CEIP 2022'!AE27</f>
        <v>103.0648107</v>
      </c>
      <c r="AH4" s="3">
        <f>'NOx-CEIP 2022'!AF27</f>
        <v>94.985910399999995</v>
      </c>
      <c r="AI4" s="3">
        <f>'NOx-CEIP 2022'!AG27</f>
        <v>0</v>
      </c>
      <c r="AJ4" s="3">
        <f>'NOx-CEIP 2022'!AH27</f>
        <v>0</v>
      </c>
      <c r="AK4" s="3">
        <f>'NOx-CEIP 2022'!AI27</f>
        <v>0</v>
      </c>
    </row>
    <row r="5" spans="1:37" x14ac:dyDescent="0.35">
      <c r="A5" t="s">
        <v>63</v>
      </c>
      <c r="D5" s="3">
        <f>'NH3-CEIP 2022'!B27</f>
        <v>109.79655510000001</v>
      </c>
      <c r="E5" s="3">
        <f>'NH3-CEIP 2022'!C27</f>
        <v>111.7708315</v>
      </c>
      <c r="F5" s="3">
        <f>'NH3-CEIP 2022'!D27</f>
        <v>114.5279422</v>
      </c>
      <c r="G5" s="3">
        <f>'NH3-CEIP 2022'!E27</f>
        <v>113.9049997</v>
      </c>
      <c r="H5" s="3">
        <f>'NH3-CEIP 2022'!F27</f>
        <v>114.9457611</v>
      </c>
      <c r="I5" s="3">
        <f>'NH3-CEIP 2022'!G27</f>
        <v>115.67108020000001</v>
      </c>
      <c r="J5" s="3">
        <f>'NH3-CEIP 2022'!H27</f>
        <v>119.9566547</v>
      </c>
      <c r="K5" s="3">
        <f>'NH3-CEIP 2022'!I27</f>
        <v>123.0961806</v>
      </c>
      <c r="L5" s="3">
        <f>'NH3-CEIP 2022'!J27</f>
        <v>127.7034148</v>
      </c>
      <c r="M5" s="3">
        <f>'NH3-CEIP 2022'!K27</f>
        <v>125.4832353</v>
      </c>
      <c r="N5" s="3">
        <f>'NH3-CEIP 2022'!L27</f>
        <v>120.0371675</v>
      </c>
      <c r="O5" s="3">
        <f>'NH3-CEIP 2022'!M27</f>
        <v>120.177429</v>
      </c>
      <c r="P5" s="3">
        <f>'NH3-CEIP 2022'!N27</f>
        <v>120.6534097</v>
      </c>
      <c r="Q5" s="3">
        <f>'NH3-CEIP 2022'!O27</f>
        <v>120.6728887</v>
      </c>
      <c r="R5" s="3">
        <f>'NH3-CEIP 2022'!P27</f>
        <v>118.0654253</v>
      </c>
      <c r="S5" s="3">
        <f>'NH3-CEIP 2022'!Q27</f>
        <v>119.8708038</v>
      </c>
      <c r="T5" s="3">
        <f>'NH3-CEIP 2022'!R27</f>
        <v>121.48040210000001</v>
      </c>
      <c r="U5" s="3">
        <f>'NH3-CEIP 2022'!S27</f>
        <v>114.71375740000001</v>
      </c>
      <c r="V5" s="3">
        <f>'NH3-CEIP 2022'!T27</f>
        <v>116.717467</v>
      </c>
      <c r="W5" s="3">
        <f>'NH3-CEIP 2022'!U27</f>
        <v>116.8607962</v>
      </c>
      <c r="X5" s="3">
        <f>'NH3-CEIP 2022'!V27</f>
        <v>114.9177991</v>
      </c>
      <c r="Y5" s="3">
        <f>'NH3-CEIP 2022'!W27</f>
        <v>110.5192342</v>
      </c>
      <c r="Z5" s="3">
        <f>'NH3-CEIP 2022'!X27</f>
        <v>117.1451939</v>
      </c>
      <c r="AA5" s="3">
        <f>'NH3-CEIP 2022'!Y27</f>
        <v>117.98394930000001</v>
      </c>
      <c r="AB5" s="3">
        <f>'NH3-CEIP 2022'!Z27</f>
        <v>114.2969011</v>
      </c>
      <c r="AC5" s="3">
        <f>'NH3-CEIP 2022'!AA27</f>
        <v>119.598731</v>
      </c>
      <c r="AD5" s="3">
        <f>'NH3-CEIP 2022'!AB27</f>
        <v>124.8755681</v>
      </c>
      <c r="AE5" s="3">
        <f>'NH3-CEIP 2022'!AC27</f>
        <v>128.6725725</v>
      </c>
      <c r="AF5" s="3">
        <f>'NH3-CEIP 2022'!AD27</f>
        <v>135.30383140000001</v>
      </c>
      <c r="AG5" s="3">
        <f>'NH3-CEIP 2022'!AE27</f>
        <v>125.4188181</v>
      </c>
      <c r="AH5" s="3">
        <f>'NH3-CEIP 2022'!AF27</f>
        <v>123.40336379999999</v>
      </c>
      <c r="AI5" s="3">
        <f>'NH3-CEIP 2022'!AG27</f>
        <v>0</v>
      </c>
      <c r="AJ5" s="3">
        <f>'NH3-CEIP 2022'!AH27</f>
        <v>0</v>
      </c>
      <c r="AK5" s="3">
        <f>'NH3-CEIP 2022'!AI27</f>
        <v>0</v>
      </c>
    </row>
    <row r="7" spans="1:37" x14ac:dyDescent="0.35">
      <c r="A7" t="s">
        <v>65</v>
      </c>
      <c r="D7">
        <f t="shared" ref="D7:AE7" si="0">D4*14/46</f>
        <v>51.446353517391302</v>
      </c>
      <c r="E7">
        <f t="shared" si="0"/>
        <v>52.241273608695657</v>
      </c>
      <c r="F7">
        <f t="shared" si="0"/>
        <v>54.876691069565219</v>
      </c>
      <c r="G7">
        <f t="shared" si="0"/>
        <v>52.556511852173905</v>
      </c>
      <c r="H7">
        <f t="shared" si="0"/>
        <v>52.510130369565225</v>
      </c>
      <c r="I7">
        <f t="shared" si="0"/>
        <v>52.036093534782601</v>
      </c>
      <c r="J7">
        <f t="shared" si="0"/>
        <v>53.201304495652174</v>
      </c>
      <c r="K7">
        <f t="shared" si="0"/>
        <v>51.565928369565206</v>
      </c>
      <c r="L7">
        <f t="shared" si="0"/>
        <v>54.498526295652177</v>
      </c>
      <c r="M7">
        <f t="shared" si="0"/>
        <v>54.837732082608703</v>
      </c>
      <c r="N7">
        <f t="shared" si="0"/>
        <v>55.413550165217387</v>
      </c>
      <c r="O7">
        <f t="shared" si="0"/>
        <v>55.151659956521733</v>
      </c>
      <c r="P7">
        <f t="shared" si="0"/>
        <v>52.90607115652174</v>
      </c>
      <c r="Q7">
        <f t="shared" si="0"/>
        <v>52.58671551304348</v>
      </c>
      <c r="R7">
        <f t="shared" si="0"/>
        <v>53.196731030434783</v>
      </c>
      <c r="S7">
        <f t="shared" si="0"/>
        <v>53.613532973913046</v>
      </c>
      <c r="T7">
        <f t="shared" si="0"/>
        <v>52.204398278260868</v>
      </c>
      <c r="U7">
        <f t="shared" si="0"/>
        <v>50.983115308695645</v>
      </c>
      <c r="V7">
        <f t="shared" si="0"/>
        <v>46.384556552173919</v>
      </c>
      <c r="W7">
        <f t="shared" si="0"/>
        <v>38.875529</v>
      </c>
      <c r="X7">
        <f t="shared" si="0"/>
        <v>36.726055830434781</v>
      </c>
      <c r="Y7">
        <f t="shared" si="0"/>
        <v>32.814612356521735</v>
      </c>
      <c r="Z7">
        <f t="shared" si="0"/>
        <v>33.551134034782606</v>
      </c>
      <c r="AA7">
        <f t="shared" si="0"/>
        <v>34.038516126086961</v>
      </c>
      <c r="AB7">
        <f t="shared" si="0"/>
        <v>33.668693130434782</v>
      </c>
      <c r="AC7">
        <f t="shared" si="0"/>
        <v>34.505249039130433</v>
      </c>
      <c r="AD7">
        <f t="shared" si="0"/>
        <v>34.501484773913042</v>
      </c>
      <c r="AE7">
        <f t="shared" si="0"/>
        <v>33.745469191304345</v>
      </c>
      <c r="AF7">
        <f t="shared" ref="AF7:AG7" si="1">AF4*14/46</f>
        <v>33.88095680869565</v>
      </c>
      <c r="AG7">
        <f t="shared" si="1"/>
        <v>31.367551082608696</v>
      </c>
      <c r="AH7">
        <f t="shared" ref="AH7:AK7" si="2">AH4*14/46</f>
        <v>28.908755339130433</v>
      </c>
      <c r="AI7">
        <f t="shared" si="2"/>
        <v>0</v>
      </c>
      <c r="AJ7">
        <f t="shared" si="2"/>
        <v>0</v>
      </c>
      <c r="AK7">
        <f t="shared" si="2"/>
        <v>0</v>
      </c>
    </row>
    <row r="8" spans="1:37" x14ac:dyDescent="0.35">
      <c r="A8" t="s">
        <v>66</v>
      </c>
      <c r="D8">
        <f t="shared" ref="D8:H8" si="3">D5*14/17</f>
        <v>90.420692435294129</v>
      </c>
      <c r="E8">
        <f t="shared" si="3"/>
        <v>92.046567117647058</v>
      </c>
      <c r="F8">
        <f t="shared" si="3"/>
        <v>94.317128870588235</v>
      </c>
      <c r="G8">
        <f t="shared" si="3"/>
        <v>93.80411740000001</v>
      </c>
      <c r="H8">
        <f t="shared" si="3"/>
        <v>94.661215023529408</v>
      </c>
      <c r="I8">
        <f>I5*14/17</f>
        <v>95.258536635294121</v>
      </c>
      <c r="J8">
        <f t="shared" ref="J8:AE8" si="4">J5*14/17</f>
        <v>98.787833282352949</v>
      </c>
      <c r="K8">
        <f t="shared" si="4"/>
        <v>101.3733252</v>
      </c>
      <c r="L8">
        <f t="shared" si="4"/>
        <v>105.16751807058824</v>
      </c>
      <c r="M8">
        <f t="shared" si="4"/>
        <v>103.33913495294118</v>
      </c>
      <c r="N8">
        <f t="shared" si="4"/>
        <v>98.854137941176461</v>
      </c>
      <c r="O8">
        <f t="shared" si="4"/>
        <v>98.969647411764711</v>
      </c>
      <c r="P8">
        <f t="shared" si="4"/>
        <v>99.361631517647055</v>
      </c>
      <c r="Q8">
        <f t="shared" si="4"/>
        <v>99.377673047058821</v>
      </c>
      <c r="R8">
        <f t="shared" si="4"/>
        <v>97.230350247058823</v>
      </c>
      <c r="S8">
        <f t="shared" si="4"/>
        <v>98.717132541176483</v>
      </c>
      <c r="T8">
        <f t="shared" si="4"/>
        <v>100.04268408235295</v>
      </c>
      <c r="U8">
        <f t="shared" si="4"/>
        <v>94.47015315294118</v>
      </c>
      <c r="V8">
        <f t="shared" si="4"/>
        <v>96.120266941176482</v>
      </c>
      <c r="W8">
        <f t="shared" si="4"/>
        <v>96.238302752941181</v>
      </c>
      <c r="X8">
        <f t="shared" si="4"/>
        <v>94.638187494117645</v>
      </c>
      <c r="Y8">
        <f t="shared" si="4"/>
        <v>91.015839929411754</v>
      </c>
      <c r="Z8">
        <f t="shared" si="4"/>
        <v>96.472512623529411</v>
      </c>
      <c r="AA8">
        <f t="shared" si="4"/>
        <v>97.163252364705897</v>
      </c>
      <c r="AB8">
        <f t="shared" si="4"/>
        <v>94.126859729411763</v>
      </c>
      <c r="AC8">
        <f t="shared" si="4"/>
        <v>98.493072588235293</v>
      </c>
      <c r="AD8">
        <f t="shared" si="4"/>
        <v>102.83870314117647</v>
      </c>
      <c r="AE8">
        <f t="shared" si="4"/>
        <v>105.96564794117647</v>
      </c>
      <c r="AF8">
        <f t="shared" ref="AF8:AG8" si="5">AF5*14/17</f>
        <v>111.42668468235294</v>
      </c>
      <c r="AG8">
        <f t="shared" si="5"/>
        <v>103.28608549411764</v>
      </c>
      <c r="AH8">
        <f t="shared" ref="AH8:AK8" si="6">AH5*14/17</f>
        <v>101.6262996</v>
      </c>
      <c r="AI8">
        <f t="shared" si="6"/>
        <v>0</v>
      </c>
      <c r="AJ8">
        <f t="shared" si="6"/>
        <v>0</v>
      </c>
      <c r="AK8">
        <f t="shared" si="6"/>
        <v>0</v>
      </c>
    </row>
    <row r="9" spans="1:37" x14ac:dyDescent="0.35">
      <c r="A9" t="s">
        <v>67</v>
      </c>
      <c r="D9">
        <f t="shared" ref="D9:H9" si="7">D7+D8</f>
        <v>141.86704595268543</v>
      </c>
      <c r="E9">
        <f t="shared" si="7"/>
        <v>144.28784072634272</v>
      </c>
      <c r="F9">
        <f t="shared" si="7"/>
        <v>149.19381994015345</v>
      </c>
      <c r="G9">
        <f t="shared" si="7"/>
        <v>146.36062925217391</v>
      </c>
      <c r="H9">
        <f t="shared" si="7"/>
        <v>147.17134539309464</v>
      </c>
      <c r="I9">
        <f>I7+I8</f>
        <v>147.29463017007672</v>
      </c>
      <c r="J9">
        <f t="shared" ref="J9:AD9" si="8">J7+J8</f>
        <v>151.98913777800513</v>
      </c>
      <c r="K9">
        <f t="shared" si="8"/>
        <v>152.93925356956521</v>
      </c>
      <c r="L9">
        <f t="shared" si="8"/>
        <v>159.66604436624041</v>
      </c>
      <c r="M9">
        <f t="shared" si="8"/>
        <v>158.17686703554989</v>
      </c>
      <c r="N9">
        <f t="shared" si="8"/>
        <v>154.26768810639385</v>
      </c>
      <c r="O9">
        <f t="shared" si="8"/>
        <v>154.12130736828644</v>
      </c>
      <c r="P9">
        <f t="shared" si="8"/>
        <v>152.26770267416879</v>
      </c>
      <c r="Q9">
        <f t="shared" si="8"/>
        <v>151.96438856010229</v>
      </c>
      <c r="R9">
        <f t="shared" si="8"/>
        <v>150.42708127749361</v>
      </c>
      <c r="S9">
        <f t="shared" si="8"/>
        <v>152.33066551508952</v>
      </c>
      <c r="T9">
        <f t="shared" si="8"/>
        <v>152.24708236061383</v>
      </c>
      <c r="U9">
        <f t="shared" si="8"/>
        <v>145.45326846163681</v>
      </c>
      <c r="V9">
        <f t="shared" si="8"/>
        <v>142.50482349335039</v>
      </c>
      <c r="W9">
        <f t="shared" si="8"/>
        <v>135.11383175294117</v>
      </c>
      <c r="X9">
        <f t="shared" si="8"/>
        <v>131.36424332455243</v>
      </c>
      <c r="Y9">
        <f t="shared" si="8"/>
        <v>123.83045228593349</v>
      </c>
      <c r="Z9">
        <f t="shared" si="8"/>
        <v>130.02364665831203</v>
      </c>
      <c r="AA9">
        <f t="shared" si="8"/>
        <v>131.20176849079286</v>
      </c>
      <c r="AB9">
        <f t="shared" si="8"/>
        <v>127.79555285984654</v>
      </c>
      <c r="AC9">
        <f t="shared" si="8"/>
        <v>132.99832162736573</v>
      </c>
      <c r="AD9">
        <f t="shared" si="8"/>
        <v>137.3401879150895</v>
      </c>
      <c r="AE9">
        <f>AE7+AE8</f>
        <v>139.71111713248081</v>
      </c>
      <c r="AF9">
        <f>AF7+AF8</f>
        <v>145.3076414910486</v>
      </c>
      <c r="AG9">
        <f>AG7+AG8</f>
        <v>134.65363657672634</v>
      </c>
      <c r="AH9">
        <f t="shared" ref="AH9:AK9" si="9">AH7+AH8</f>
        <v>130.53505493913042</v>
      </c>
      <c r="AI9">
        <f t="shared" si="9"/>
        <v>0</v>
      </c>
      <c r="AJ9">
        <f t="shared" si="9"/>
        <v>0</v>
      </c>
      <c r="AK9">
        <f t="shared" si="9"/>
        <v>0</v>
      </c>
    </row>
    <row r="28" spans="1:37" x14ac:dyDescent="0.35">
      <c r="A28" t="s">
        <v>98</v>
      </c>
    </row>
    <row r="29" spans="1:37" x14ac:dyDescent="0.35">
      <c r="D29" s="9">
        <v>1990</v>
      </c>
      <c r="E29" s="9">
        <v>1991</v>
      </c>
      <c r="F29" s="9">
        <v>1992</v>
      </c>
      <c r="G29" s="9">
        <v>1993</v>
      </c>
      <c r="H29" s="9">
        <v>1994</v>
      </c>
      <c r="I29" s="2">
        <v>1995</v>
      </c>
      <c r="J29" s="2">
        <v>1996</v>
      </c>
      <c r="K29" s="2">
        <v>1997</v>
      </c>
      <c r="L29" s="2">
        <v>1998</v>
      </c>
      <c r="M29" s="2">
        <v>1999</v>
      </c>
      <c r="N29" s="2">
        <v>2000</v>
      </c>
      <c r="O29" s="2">
        <v>2001</v>
      </c>
      <c r="P29" s="2">
        <v>2002</v>
      </c>
      <c r="Q29" s="2">
        <v>2003</v>
      </c>
      <c r="R29" s="2">
        <v>2004</v>
      </c>
      <c r="S29" s="2">
        <v>2005</v>
      </c>
      <c r="T29" s="2">
        <v>2006</v>
      </c>
      <c r="U29" s="2">
        <v>2007</v>
      </c>
      <c r="V29" s="2">
        <v>2008</v>
      </c>
      <c r="W29" s="2">
        <v>2009</v>
      </c>
      <c r="X29" s="2">
        <v>2010</v>
      </c>
      <c r="Y29" s="2">
        <v>2011</v>
      </c>
      <c r="Z29" s="2">
        <v>2012</v>
      </c>
      <c r="AA29" s="2">
        <v>2013</v>
      </c>
      <c r="AB29" s="2">
        <v>2014</v>
      </c>
      <c r="AC29" s="2">
        <v>2015</v>
      </c>
      <c r="AD29" s="2">
        <v>2016</v>
      </c>
      <c r="AE29" s="2">
        <v>2017</v>
      </c>
      <c r="AF29" s="2">
        <v>2018</v>
      </c>
      <c r="AG29" s="2">
        <v>2019</v>
      </c>
      <c r="AH29" s="2">
        <v>2020</v>
      </c>
      <c r="AI29" s="2">
        <v>2021</v>
      </c>
      <c r="AJ29" s="2">
        <v>2022</v>
      </c>
      <c r="AK29" s="2">
        <v>2023</v>
      </c>
    </row>
    <row r="30" spans="1:37" x14ac:dyDescent="0.35">
      <c r="A30" t="s">
        <v>68</v>
      </c>
      <c r="D30">
        <f t="shared" ref="D30:AK30" si="10">100*D4/AVERAGE($K4:$Q4)</f>
        <v>95.533823026260364</v>
      </c>
      <c r="E30">
        <f t="shared" si="10"/>
        <v>97.0099578760708</v>
      </c>
      <c r="F30">
        <f t="shared" si="10"/>
        <v>101.90382280707934</v>
      </c>
      <c r="G30">
        <f t="shared" si="10"/>
        <v>97.595342699377667</v>
      </c>
      <c r="H30">
        <f t="shared" si="10"/>
        <v>97.509214139270185</v>
      </c>
      <c r="I30">
        <f t="shared" si="10"/>
        <v>96.628946676451037</v>
      </c>
      <c r="J30">
        <f t="shared" si="10"/>
        <v>98.792696876673517</v>
      </c>
      <c r="K30">
        <f t="shared" si="10"/>
        <v>95.755868749328229</v>
      </c>
      <c r="L30">
        <f t="shared" si="10"/>
        <v>101.20158593088244</v>
      </c>
      <c r="M30">
        <f t="shared" si="10"/>
        <v>101.83147752484417</v>
      </c>
      <c r="N30">
        <f t="shared" si="10"/>
        <v>102.90074869837181</v>
      </c>
      <c r="O30">
        <f t="shared" si="10"/>
        <v>102.41442904422212</v>
      </c>
      <c r="P30">
        <f t="shared" si="10"/>
        <v>98.244460361477067</v>
      </c>
      <c r="Q30">
        <f t="shared" si="10"/>
        <v>97.651429690874224</v>
      </c>
      <c r="R30">
        <f t="shared" si="10"/>
        <v>98.784204134490196</v>
      </c>
      <c r="S30">
        <f t="shared" si="10"/>
        <v>99.558188690884322</v>
      </c>
      <c r="T30">
        <f t="shared" si="10"/>
        <v>96.941481860747359</v>
      </c>
      <c r="U30">
        <f t="shared" si="10"/>
        <v>94.673608180643129</v>
      </c>
      <c r="V30">
        <f t="shared" si="10"/>
        <v>86.134268297731964</v>
      </c>
      <c r="W30">
        <f t="shared" si="10"/>
        <v>72.190304144350478</v>
      </c>
      <c r="X30">
        <f t="shared" si="10"/>
        <v>68.198818347178829</v>
      </c>
      <c r="Y30">
        <f t="shared" si="10"/>
        <v>60.935424091496358</v>
      </c>
      <c r="Z30">
        <f t="shared" si="10"/>
        <v>62.303115421498838</v>
      </c>
      <c r="AA30">
        <f t="shared" si="10"/>
        <v>63.208164492490781</v>
      </c>
      <c r="AB30">
        <f t="shared" si="10"/>
        <v>62.521417965242094</v>
      </c>
      <c r="AC30">
        <f t="shared" si="10"/>
        <v>64.074868864456676</v>
      </c>
      <c r="AD30">
        <f t="shared" si="10"/>
        <v>64.0678787743431</v>
      </c>
      <c r="AE30">
        <f t="shared" si="10"/>
        <v>62.663988042814012</v>
      </c>
      <c r="AF30">
        <f t="shared" si="10"/>
        <v>62.915583135121864</v>
      </c>
      <c r="AG30">
        <f t="shared" si="10"/>
        <v>58.248289120823834</v>
      </c>
      <c r="AH30">
        <f t="shared" si="10"/>
        <v>53.682403662376956</v>
      </c>
      <c r="AI30">
        <f t="shared" si="10"/>
        <v>0</v>
      </c>
      <c r="AJ30">
        <f t="shared" si="10"/>
        <v>0</v>
      </c>
      <c r="AK30">
        <f t="shared" si="10"/>
        <v>0</v>
      </c>
    </row>
    <row r="31" spans="1:37" x14ac:dyDescent="0.35">
      <c r="A31" t="s">
        <v>69</v>
      </c>
      <c r="D31">
        <f t="shared" ref="D31:AK31" si="11">100*D5/AVERAGE($K5:$Q5)</f>
        <v>89.596016379988086</v>
      </c>
      <c r="E31">
        <f t="shared" si="11"/>
        <v>91.207062377851301</v>
      </c>
      <c r="F31">
        <f t="shared" si="11"/>
        <v>93.456915619728107</v>
      </c>
      <c r="G31">
        <f t="shared" si="11"/>
        <v>92.948583036953025</v>
      </c>
      <c r="H31">
        <f t="shared" si="11"/>
        <v>93.797863557249229</v>
      </c>
      <c r="I31">
        <f t="shared" si="11"/>
        <v>94.389737336031544</v>
      </c>
      <c r="J31">
        <f t="shared" si="11"/>
        <v>97.886845262140412</v>
      </c>
      <c r="K31">
        <f t="shared" si="11"/>
        <v>100.44875636860095</v>
      </c>
      <c r="L31">
        <f t="shared" si="11"/>
        <v>104.20834454942943</v>
      </c>
      <c r="M31">
        <f t="shared" si="11"/>
        <v>102.39663708130946</v>
      </c>
      <c r="N31">
        <f t="shared" si="11"/>
        <v>97.9525451936276</v>
      </c>
      <c r="O31">
        <f t="shared" si="11"/>
        <v>98.067001167588145</v>
      </c>
      <c r="P31">
        <f t="shared" si="11"/>
        <v>98.455410207880121</v>
      </c>
      <c r="Q31">
        <f t="shared" si="11"/>
        <v>98.471305431564303</v>
      </c>
      <c r="R31">
        <f t="shared" si="11"/>
        <v>96.343567149758968</v>
      </c>
      <c r="S31">
        <f t="shared" si="11"/>
        <v>97.816789342484014</v>
      </c>
      <c r="T31">
        <f t="shared" si="11"/>
        <v>99.130251276883087</v>
      </c>
      <c r="U31">
        <f t="shared" si="11"/>
        <v>93.608544254048098</v>
      </c>
      <c r="V31">
        <f t="shared" si="11"/>
        <v>95.24360828660204</v>
      </c>
      <c r="W31">
        <f t="shared" si="11"/>
        <v>95.360567560408356</v>
      </c>
      <c r="X31">
        <f t="shared" si="11"/>
        <v>93.775046048924523</v>
      </c>
      <c r="Y31">
        <f t="shared" si="11"/>
        <v>90.185735870022199</v>
      </c>
      <c r="Z31">
        <f t="shared" si="11"/>
        <v>95.592641335076635</v>
      </c>
      <c r="AA31">
        <f t="shared" si="11"/>
        <v>96.277081229286068</v>
      </c>
      <c r="AB31">
        <f t="shared" si="11"/>
        <v>93.268381815901591</v>
      </c>
      <c r="AC31">
        <f t="shared" si="11"/>
        <v>97.594772913797811</v>
      </c>
      <c r="AD31">
        <f t="shared" si="11"/>
        <v>101.90076942539628</v>
      </c>
      <c r="AE31">
        <f t="shared" si="11"/>
        <v>104.99919512834701</v>
      </c>
      <c r="AF31">
        <f t="shared" si="11"/>
        <v>110.41042483845239</v>
      </c>
      <c r="AG31">
        <f t="shared" si="11"/>
        <v>102.3440714566312</v>
      </c>
      <c r="AH31">
        <f t="shared" si="11"/>
        <v>100.69942353200868</v>
      </c>
      <c r="AI31">
        <f t="shared" si="11"/>
        <v>0</v>
      </c>
      <c r="AJ31">
        <f t="shared" si="11"/>
        <v>0</v>
      </c>
      <c r="AK31">
        <f t="shared" si="11"/>
        <v>0</v>
      </c>
    </row>
    <row r="32" spans="1:37" x14ac:dyDescent="0.35">
      <c r="A32" t="s">
        <v>57</v>
      </c>
      <c r="D32">
        <f t="shared" ref="D32:AK32" si="12">100*D9/AVERAGE($K9:$Q9)</f>
        <v>91.662021516789338</v>
      </c>
      <c r="E32">
        <f t="shared" si="12"/>
        <v>93.22612642318677</v>
      </c>
      <c r="F32">
        <f t="shared" si="12"/>
        <v>96.395939181586044</v>
      </c>
      <c r="G32">
        <f t="shared" si="12"/>
        <v>94.565380265956279</v>
      </c>
      <c r="H32">
        <f t="shared" si="12"/>
        <v>95.089193811618372</v>
      </c>
      <c r="I32">
        <f t="shared" si="12"/>
        <v>95.168849603451747</v>
      </c>
      <c r="J32">
        <f t="shared" si="12"/>
        <v>98.202027988742017</v>
      </c>
      <c r="K32">
        <f t="shared" si="12"/>
        <v>98.815909341839813</v>
      </c>
      <c r="L32">
        <f t="shared" si="12"/>
        <v>103.16217057962878</v>
      </c>
      <c r="M32">
        <f t="shared" si="12"/>
        <v>102.1999950186208</v>
      </c>
      <c r="N32">
        <f t="shared" si="12"/>
        <v>99.674227031340749</v>
      </c>
      <c r="O32">
        <f t="shared" si="12"/>
        <v>99.579648658499181</v>
      </c>
      <c r="P32">
        <f t="shared" si="12"/>
        <v>98.382012151621481</v>
      </c>
      <c r="Q32">
        <f t="shared" si="12"/>
        <v>98.186037218449314</v>
      </c>
      <c r="R32">
        <f t="shared" si="12"/>
        <v>97.192764310917354</v>
      </c>
      <c r="S32">
        <f t="shared" si="12"/>
        <v>98.422693207891285</v>
      </c>
      <c r="T32">
        <f t="shared" si="12"/>
        <v>98.368689116577883</v>
      </c>
      <c r="U32">
        <f t="shared" si="12"/>
        <v>93.979123438324578</v>
      </c>
      <c r="V32">
        <f t="shared" si="12"/>
        <v>92.074097332302202</v>
      </c>
      <c r="W32">
        <f t="shared" si="12"/>
        <v>87.298687797336996</v>
      </c>
      <c r="X32">
        <f t="shared" si="12"/>
        <v>84.876033170999747</v>
      </c>
      <c r="Y32">
        <f t="shared" si="12"/>
        <v>80.008359275011273</v>
      </c>
      <c r="Z32">
        <f t="shared" si="12"/>
        <v>84.009857381963812</v>
      </c>
      <c r="AA32">
        <f t="shared" si="12"/>
        <v>84.771056207477343</v>
      </c>
      <c r="AB32">
        <f t="shared" si="12"/>
        <v>82.57025891619692</v>
      </c>
      <c r="AC32">
        <f t="shared" si="12"/>
        <v>85.931831010073282</v>
      </c>
      <c r="AD32">
        <f t="shared" si="12"/>
        <v>88.737163555173936</v>
      </c>
      <c r="AE32">
        <f t="shared" si="12"/>
        <v>90.269049719997497</v>
      </c>
      <c r="AF32">
        <f t="shared" si="12"/>
        <v>93.885032083832471</v>
      </c>
      <c r="AG32">
        <f t="shared" si="12"/>
        <v>87.001350104422784</v>
      </c>
      <c r="AH32">
        <f t="shared" si="12"/>
        <v>84.340284483800232</v>
      </c>
      <c r="AI32">
        <f t="shared" si="12"/>
        <v>0</v>
      </c>
      <c r="AJ32">
        <f t="shared" si="12"/>
        <v>0</v>
      </c>
      <c r="AK32">
        <f t="shared" si="12"/>
        <v>0</v>
      </c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M D A A B Q S w M E F A A C A A g A n H E V V f w g l 6 m j A A A A 9 g A A A B I A H A B D b 2 5 m a W c v U G F j a 2 F n Z S 5 4 b W w g o h g A K K A U A A A A A A A A A A A A A A A A A A A A A A A A A A A A h Y 8 x D o I w G I W v Q r r T l j p o y E 8 Z X C E h M T G u T a n Q A I X Q Y r m b g 0 f y C m I U d X N 8 3 / u G 9 + 7 X G 6 R z 1 w Y X N V r d m w R F m K J A G d m X 2 l Q J m t w 5 3 K G U Q y F k I y o V L L K x 8 W z L B N X O D T E h 3 n v s N 7 g f K 8 I o j c g p z w 6 y V p 1 A H 1 n / l 0 N t r B N G K s T h + B r D G Y 7 o F j O 6 b A K y Q s i 1 + Q p s 6 Z 7 t D 4 T 9 1 L p p V H x o w y I D s k Y g 7 w / 8 A V B L A w Q U A A I A C A C c c R V V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n H E V V S i K R 7 g O A A A A E Q A A A B M A H A B G b 3 J t d W x h c y 9 T Z W N 0 a W 9 u M S 5 t I K I Y A C i g F A A A A A A A A A A A A A A A A A A A A A A A A A A A A C t O T S 7 J z M 9 T C I b Q h t Y A U E s B A i 0 A F A A C A A g A n H E V V f w g l 6 m j A A A A 9 g A A A B I A A A A A A A A A A A A A A A A A A A A A A E N v b m Z p Z y 9 Q Y W N r Y W d l L n h t b F B L A Q I t A B Q A A g A I A J x x F V U P y u m r p A A A A O k A A A A T A A A A A A A A A A A A A A A A A O 8 A A A B b Q 2 9 u d G V u d F 9 U e X B l c 1 0 u e G 1 s U E s B A i 0 A F A A C A A g A n H E V V S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A Q v B W R M s h R L o Z Q H g Z l A X C E A A A A A A g A A A A A A E G Y A A A A B A A A g A A A A 9 t m E 5 p g + Q l g P f / M j p Q X C W L c x 4 b F V 0 8 Z 8 8 B R 7 / + 5 W 7 x 8 A A A A A D o A A A A A C A A A g A A A A 1 T F t b C i Z p Y P E v a C H g P w N C G L g f T 2 / K u z 3 Y E m / P x B B Q T R Q A A A A V 5 Q q B Z z J j Q R e s Q 7 N x U f + y 7 K J H S r U L S p 8 B r t o i s B E j F o G q G 2 b I r d b W 6 + 5 q S / n M o 3 9 z R 8 2 m R d p F D W 0 4 n E 5 k a a E Q 3 V 5 M i 4 2 F V Z 5 M j i J V 1 E X R / h A A A A A e X u 9 h D M M 2 I V i m P J 0 o T s K H G R E F m V w k I 2 A T v P j U f f x w 4 k z c L n E H B q P 7 v + + 3 w d O i 2 T r S x O z 0 U K 2 c f i C o h 9 V N C w D J w = = < / D a t a M a s h u p > 
</file>

<file path=customXml/itemProps1.xml><?xml version="1.0" encoding="utf-8"?>
<ds:datastoreItem xmlns:ds="http://schemas.openxmlformats.org/officeDocument/2006/customXml" ds:itemID="{084FDA08-5F10-4A84-8E9D-4F0C9FEA495A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21</vt:i4>
      </vt:variant>
      <vt:variant>
        <vt:lpstr>Navngitte områder</vt:lpstr>
      </vt:variant>
      <vt:variant>
        <vt:i4>2</vt:i4>
      </vt:variant>
    </vt:vector>
  </HeadingPairs>
  <TitlesOfParts>
    <vt:vector size="23" baseType="lpstr">
      <vt:lpstr>NOx-CEIP 2022</vt:lpstr>
      <vt:lpstr>NH3-CEIP 2022</vt:lpstr>
      <vt:lpstr>BELGIUM</vt:lpstr>
      <vt:lpstr>DENMARK</vt:lpstr>
      <vt:lpstr>FINLAND</vt:lpstr>
      <vt:lpstr>FRANCE</vt:lpstr>
      <vt:lpstr>GERMANY</vt:lpstr>
      <vt:lpstr>ICELAND</vt:lpstr>
      <vt:lpstr>IRELAND</vt:lpstr>
      <vt:lpstr>LUXEMBOURG</vt:lpstr>
      <vt:lpstr>NETHERLANDS</vt:lpstr>
      <vt:lpstr>NORWAY</vt:lpstr>
      <vt:lpstr>PORTUGAL</vt:lpstr>
      <vt:lpstr>SPAIN</vt:lpstr>
      <vt:lpstr>SWITZERLAND</vt:lpstr>
      <vt:lpstr>SWEDEN</vt:lpstr>
      <vt:lpstr>UNITED KINGDOM</vt:lpstr>
      <vt:lpstr>NORTH SEA</vt:lpstr>
      <vt:lpstr>NE ATLANTIC</vt:lpstr>
      <vt:lpstr>OTHER</vt:lpstr>
      <vt:lpstr>TABLES</vt:lpstr>
      <vt:lpstr>'NH3-CEIP 2022'!national_trends_NH3_1990_2019</vt:lpstr>
      <vt:lpstr>'NOx-CEIP 2022'!national_trends_NOx_1990_2019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Gauss</dc:creator>
  <cp:lastModifiedBy>Michael Gauss</cp:lastModifiedBy>
  <dcterms:created xsi:type="dcterms:W3CDTF">2018-07-09T08:26:55Z</dcterms:created>
  <dcterms:modified xsi:type="dcterms:W3CDTF">2022-12-31T16:51:51Z</dcterms:modified>
</cp:coreProperties>
</file>